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tija.Zekunde\Desktop\"/>
    </mc:Choice>
  </mc:AlternateContent>
  <xr:revisionPtr revIDLastSave="0" documentId="8_{D5934F0F-C2F4-4F43-BABA-689A6F63C467}" xr6:coauthVersionLast="47" xr6:coauthVersionMax="47" xr10:uidLastSave="{00000000-0000-0000-0000-000000000000}"/>
  <bookViews>
    <workbookView xWindow="-120" yWindow="-120" windowWidth="29040" windowHeight="17520" tabRatio="702" activeTab="13" xr2:uid="{00000000-000D-0000-FFFF-FFFF00000000}"/>
  </bookViews>
  <sheets>
    <sheet name="1.piel." sheetId="23" r:id="rId1"/>
    <sheet name="2.piel." sheetId="2" r:id="rId2"/>
    <sheet name="3.piel." sheetId="9" r:id="rId3"/>
    <sheet name="4.piel." sheetId="13" r:id="rId4"/>
    <sheet name="5.piel." sheetId="14" r:id="rId5"/>
    <sheet name="6.piel." sheetId="18" r:id="rId6"/>
    <sheet name="7.piel." sheetId="5" r:id="rId7"/>
    <sheet name="8.piel." sheetId="6" r:id="rId8"/>
    <sheet name="9.piel." sheetId="7" r:id="rId9"/>
    <sheet name="10.piel." sheetId="17" r:id="rId10"/>
    <sheet name="11.piel." sheetId="20" r:id="rId11"/>
    <sheet name="12.piel." sheetId="19" r:id="rId12"/>
    <sheet name="13.piel." sheetId="22" r:id="rId13"/>
    <sheet name="14.piel." sheetId="15" r:id="rId14"/>
  </sheets>
  <definedNames>
    <definedName name="_xlnm.Print_Titles" localSheetId="0">'1.piel.'!$9:$9</definedName>
    <definedName name="_xlnm.Print_Titles" localSheetId="11">'12.piel.'!$9:$9</definedName>
    <definedName name="_xlnm.Print_Titles" localSheetId="1">'2.piel.'!$9:$9</definedName>
    <definedName name="_xlnm.Print_Titles" localSheetId="2">'3.piel.'!$9:$9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4" l="1"/>
  <c r="C14" i="15"/>
  <c r="H41" i="22"/>
  <c r="N41" i="22" s="1"/>
  <c r="C41" i="22"/>
  <c r="H40" i="22"/>
  <c r="C40" i="22"/>
  <c r="H39" i="22"/>
  <c r="C39" i="22"/>
  <c r="H38" i="22"/>
  <c r="C38" i="22"/>
  <c r="H37" i="22"/>
  <c r="C37" i="22"/>
  <c r="H36" i="22"/>
  <c r="C36" i="22"/>
  <c r="H35" i="22"/>
  <c r="C35" i="22"/>
  <c r="H34" i="22"/>
  <c r="C34" i="22"/>
  <c r="H33" i="22"/>
  <c r="C33" i="22"/>
  <c r="H32" i="22"/>
  <c r="N32" i="22" s="1"/>
  <c r="C32" i="22"/>
  <c r="H31" i="22"/>
  <c r="N31" i="22" s="1"/>
  <c r="C31" i="22"/>
  <c r="H30" i="22"/>
  <c r="N30" i="22" s="1"/>
  <c r="C30" i="22"/>
  <c r="H29" i="22"/>
  <c r="N29" i="22" s="1"/>
  <c r="C29" i="22"/>
  <c r="H28" i="22"/>
  <c r="N28" i="22" s="1"/>
  <c r="C28" i="22"/>
  <c r="H27" i="22"/>
  <c r="N27" i="22" s="1"/>
  <c r="G27" i="22"/>
  <c r="C27" i="22"/>
  <c r="N26" i="22"/>
  <c r="H26" i="22"/>
  <c r="C26" i="22"/>
  <c r="H25" i="22"/>
  <c r="N25" i="22" s="1"/>
  <c r="C25" i="22"/>
  <c r="H24" i="22"/>
  <c r="N24" i="22" s="1"/>
  <c r="C24" i="22"/>
  <c r="N23" i="22"/>
  <c r="H23" i="22"/>
  <c r="C23" i="22"/>
  <c r="N22" i="22"/>
  <c r="H22" i="22"/>
  <c r="C22" i="22"/>
  <c r="H21" i="22"/>
  <c r="N21" i="22" s="1"/>
  <c r="C21" i="22"/>
  <c r="H20" i="22"/>
  <c r="N20" i="22" s="1"/>
  <c r="C20" i="22"/>
  <c r="N19" i="22"/>
  <c r="H19" i="22"/>
  <c r="C19" i="22"/>
  <c r="N18" i="22"/>
  <c r="H18" i="22"/>
  <c r="C18" i="22"/>
  <c r="H17" i="22"/>
  <c r="N17" i="22" s="1"/>
  <c r="C17" i="22"/>
  <c r="H16" i="22"/>
  <c r="N16" i="22" s="1"/>
  <c r="C16" i="22"/>
  <c r="N15" i="22"/>
  <c r="H15" i="22"/>
  <c r="C15" i="22"/>
  <c r="N14" i="22"/>
  <c r="H14" i="22"/>
  <c r="C14" i="22"/>
  <c r="H13" i="22"/>
  <c r="N13" i="22" s="1"/>
  <c r="C13" i="22"/>
  <c r="H12" i="22"/>
  <c r="C12" i="22"/>
  <c r="M11" i="22"/>
  <c r="I11" i="22"/>
  <c r="G11" i="22"/>
  <c r="F11" i="22"/>
  <c r="E11" i="22"/>
  <c r="D11" i="22"/>
  <c r="C11" i="22"/>
  <c r="P106" i="19"/>
  <c r="O106" i="19"/>
  <c r="M106" i="19"/>
  <c r="J106" i="19"/>
  <c r="I106" i="19"/>
  <c r="H106" i="19"/>
  <c r="G106" i="19"/>
  <c r="F106" i="19"/>
  <c r="K106" i="19" s="1"/>
  <c r="Q105" i="19"/>
  <c r="R105" i="19" s="1"/>
  <c r="P105" i="19"/>
  <c r="O105" i="19"/>
  <c r="M105" i="19"/>
  <c r="J105" i="19"/>
  <c r="I105" i="19"/>
  <c r="H105" i="19"/>
  <c r="G105" i="19"/>
  <c r="F105" i="19"/>
  <c r="K105" i="19" s="1"/>
  <c r="Q104" i="19"/>
  <c r="R104" i="19" s="1"/>
  <c r="P104" i="19"/>
  <c r="O104" i="19"/>
  <c r="M104" i="19"/>
  <c r="J104" i="19"/>
  <c r="I104" i="19"/>
  <c r="H104" i="19"/>
  <c r="G104" i="19"/>
  <c r="F104" i="19"/>
  <c r="K104" i="19" s="1"/>
  <c r="P103" i="19"/>
  <c r="O103" i="19"/>
  <c r="M103" i="19"/>
  <c r="J103" i="19"/>
  <c r="I103" i="19"/>
  <c r="H103" i="19"/>
  <c r="G103" i="19"/>
  <c r="F103" i="19"/>
  <c r="K103" i="19" s="1"/>
  <c r="P102" i="19"/>
  <c r="O102" i="19"/>
  <c r="M102" i="19"/>
  <c r="L102" i="19"/>
  <c r="J102" i="19"/>
  <c r="I102" i="19"/>
  <c r="H102" i="19"/>
  <c r="G102" i="19"/>
  <c r="E102" i="19"/>
  <c r="P101" i="19"/>
  <c r="O101" i="19"/>
  <c r="N101" i="19"/>
  <c r="Q101" i="19" s="1"/>
  <c r="M101" i="19"/>
  <c r="J101" i="19"/>
  <c r="I101" i="19"/>
  <c r="H101" i="19"/>
  <c r="G101" i="19"/>
  <c r="F101" i="19"/>
  <c r="P100" i="19"/>
  <c r="O100" i="19"/>
  <c r="N100" i="19"/>
  <c r="Q100" i="19" s="1"/>
  <c r="R100" i="19" s="1"/>
  <c r="M100" i="19"/>
  <c r="J100" i="19"/>
  <c r="I100" i="19"/>
  <c r="H100" i="19"/>
  <c r="G100" i="19"/>
  <c r="F100" i="19"/>
  <c r="K100" i="19" s="1"/>
  <c r="R99" i="19"/>
  <c r="P99" i="19"/>
  <c r="O99" i="19"/>
  <c r="N99" i="19"/>
  <c r="Q99" i="19" s="1"/>
  <c r="M99" i="19"/>
  <c r="J99" i="19"/>
  <c r="I99" i="19"/>
  <c r="H99" i="19"/>
  <c r="G99" i="19"/>
  <c r="F99" i="19"/>
  <c r="K99" i="19" s="1"/>
  <c r="P98" i="19"/>
  <c r="O98" i="19"/>
  <c r="O97" i="19" s="1"/>
  <c r="M98" i="19"/>
  <c r="J98" i="19"/>
  <c r="I98" i="19"/>
  <c r="H98" i="19"/>
  <c r="H97" i="19" s="1"/>
  <c r="G98" i="19"/>
  <c r="G97" i="19" s="1"/>
  <c r="F98" i="19"/>
  <c r="K98" i="19" s="1"/>
  <c r="P97" i="19"/>
  <c r="M97" i="19"/>
  <c r="L97" i="19"/>
  <c r="J97" i="19"/>
  <c r="I97" i="19"/>
  <c r="E97" i="19"/>
  <c r="P96" i="19"/>
  <c r="O96" i="19"/>
  <c r="M96" i="19"/>
  <c r="J96" i="19"/>
  <c r="I96" i="19"/>
  <c r="H96" i="19"/>
  <c r="G96" i="19"/>
  <c r="K96" i="19" s="1"/>
  <c r="F96" i="19"/>
  <c r="P95" i="19"/>
  <c r="O95" i="19"/>
  <c r="M95" i="19"/>
  <c r="J95" i="19"/>
  <c r="I95" i="19"/>
  <c r="H95" i="19"/>
  <c r="G95" i="19"/>
  <c r="K95" i="19" s="1"/>
  <c r="F95" i="19"/>
  <c r="P94" i="19"/>
  <c r="O94" i="19"/>
  <c r="M94" i="19"/>
  <c r="J94" i="19"/>
  <c r="I94" i="19"/>
  <c r="H94" i="19"/>
  <c r="G94" i="19"/>
  <c r="F94" i="19"/>
  <c r="P93" i="19"/>
  <c r="P92" i="19" s="1"/>
  <c r="O93" i="19"/>
  <c r="M93" i="19"/>
  <c r="J93" i="19"/>
  <c r="J92" i="19" s="1"/>
  <c r="I93" i="19"/>
  <c r="I92" i="19" s="1"/>
  <c r="H93" i="19"/>
  <c r="H92" i="19" s="1"/>
  <c r="G93" i="19"/>
  <c r="F93" i="19"/>
  <c r="F92" i="19" s="1"/>
  <c r="O92" i="19"/>
  <c r="M92" i="19"/>
  <c r="L92" i="19"/>
  <c r="E92" i="19"/>
  <c r="P91" i="19"/>
  <c r="O91" i="19"/>
  <c r="N91" i="19"/>
  <c r="M91" i="19"/>
  <c r="Q91" i="19" s="1"/>
  <c r="J91" i="19"/>
  <c r="I91" i="19"/>
  <c r="K91" i="19" s="1"/>
  <c r="H91" i="19"/>
  <c r="G91" i="19"/>
  <c r="F91" i="19"/>
  <c r="P90" i="19"/>
  <c r="O90" i="19"/>
  <c r="N90" i="19"/>
  <c r="M90" i="19"/>
  <c r="Q90" i="19" s="1"/>
  <c r="J90" i="19"/>
  <c r="K90" i="19" s="1"/>
  <c r="I90" i="19"/>
  <c r="H90" i="19"/>
  <c r="G90" i="19"/>
  <c r="F90" i="19"/>
  <c r="P89" i="19"/>
  <c r="O89" i="19"/>
  <c r="O87" i="19" s="1"/>
  <c r="N89" i="19"/>
  <c r="M89" i="19"/>
  <c r="Q89" i="19" s="1"/>
  <c r="J89" i="19"/>
  <c r="I89" i="19"/>
  <c r="K89" i="19" s="1"/>
  <c r="H89" i="19"/>
  <c r="G89" i="19"/>
  <c r="F89" i="19"/>
  <c r="P88" i="19"/>
  <c r="O88" i="19"/>
  <c r="M88" i="19"/>
  <c r="J88" i="19"/>
  <c r="J87" i="19" s="1"/>
  <c r="I88" i="19"/>
  <c r="H88" i="19"/>
  <c r="H87" i="19" s="1"/>
  <c r="G88" i="19"/>
  <c r="F88" i="19"/>
  <c r="P87" i="19"/>
  <c r="L87" i="19"/>
  <c r="G87" i="19"/>
  <c r="F87" i="19"/>
  <c r="E87" i="19"/>
  <c r="P86" i="19"/>
  <c r="O86" i="19"/>
  <c r="N86" i="19"/>
  <c r="M86" i="19"/>
  <c r="Q86" i="19" s="1"/>
  <c r="K86" i="19"/>
  <c r="J86" i="19"/>
  <c r="I86" i="19"/>
  <c r="H86" i="19"/>
  <c r="G86" i="19"/>
  <c r="F86" i="19"/>
  <c r="P85" i="19"/>
  <c r="O85" i="19"/>
  <c r="N85" i="19"/>
  <c r="M85" i="19"/>
  <c r="Q85" i="19" s="1"/>
  <c r="K85" i="19"/>
  <c r="J85" i="19"/>
  <c r="I85" i="19"/>
  <c r="H85" i="19"/>
  <c r="G85" i="19"/>
  <c r="F85" i="19"/>
  <c r="P84" i="19"/>
  <c r="O84" i="19"/>
  <c r="N84" i="19"/>
  <c r="M84" i="19"/>
  <c r="Q84" i="19" s="1"/>
  <c r="K84" i="19"/>
  <c r="J84" i="19"/>
  <c r="I84" i="19"/>
  <c r="H84" i="19"/>
  <c r="G84" i="19"/>
  <c r="F84" i="19"/>
  <c r="P83" i="19"/>
  <c r="P82" i="19" s="1"/>
  <c r="O83" i="19"/>
  <c r="M83" i="19"/>
  <c r="K83" i="19"/>
  <c r="J83" i="19"/>
  <c r="J82" i="19" s="1"/>
  <c r="I83" i="19"/>
  <c r="H83" i="19"/>
  <c r="G83" i="19"/>
  <c r="G82" i="19" s="1"/>
  <c r="F83" i="19"/>
  <c r="O82" i="19"/>
  <c r="L82" i="19"/>
  <c r="I82" i="19"/>
  <c r="H82" i="19"/>
  <c r="F82" i="19"/>
  <c r="E82" i="19"/>
  <c r="P81" i="19"/>
  <c r="O81" i="19"/>
  <c r="N81" i="19"/>
  <c r="Q81" i="19" s="1"/>
  <c r="R81" i="19" s="1"/>
  <c r="M81" i="19"/>
  <c r="J81" i="19"/>
  <c r="I81" i="19"/>
  <c r="H81" i="19"/>
  <c r="G81" i="19"/>
  <c r="F81" i="19"/>
  <c r="K81" i="19" s="1"/>
  <c r="P80" i="19"/>
  <c r="O80" i="19"/>
  <c r="N80" i="19"/>
  <c r="Q80" i="19" s="1"/>
  <c r="R80" i="19" s="1"/>
  <c r="M80" i="19"/>
  <c r="J80" i="19"/>
  <c r="I80" i="19"/>
  <c r="H80" i="19"/>
  <c r="G80" i="19"/>
  <c r="F80" i="19"/>
  <c r="K80" i="19" s="1"/>
  <c r="P79" i="19"/>
  <c r="O79" i="19"/>
  <c r="N79" i="19"/>
  <c r="Q79" i="19" s="1"/>
  <c r="R79" i="19" s="1"/>
  <c r="M79" i="19"/>
  <c r="J79" i="19"/>
  <c r="I79" i="19"/>
  <c r="H79" i="19"/>
  <c r="G79" i="19"/>
  <c r="F79" i="19"/>
  <c r="K79" i="19" s="1"/>
  <c r="P78" i="19"/>
  <c r="P77" i="19" s="1"/>
  <c r="O78" i="19"/>
  <c r="O77" i="19" s="1"/>
  <c r="M78" i="19"/>
  <c r="J78" i="19"/>
  <c r="I78" i="19"/>
  <c r="I77" i="19" s="1"/>
  <c r="H78" i="19"/>
  <c r="G78" i="19"/>
  <c r="F78" i="19"/>
  <c r="K78" i="19" s="1"/>
  <c r="K77" i="19" s="1"/>
  <c r="M77" i="19"/>
  <c r="L77" i="19"/>
  <c r="J77" i="19"/>
  <c r="H77" i="19"/>
  <c r="G77" i="19"/>
  <c r="F77" i="19"/>
  <c r="E77" i="19"/>
  <c r="P76" i="19"/>
  <c r="O76" i="19"/>
  <c r="M76" i="19"/>
  <c r="J76" i="19"/>
  <c r="I76" i="19"/>
  <c r="H76" i="19"/>
  <c r="G76" i="19"/>
  <c r="F76" i="19"/>
  <c r="K76" i="19" s="1"/>
  <c r="P75" i="19"/>
  <c r="O75" i="19"/>
  <c r="M75" i="19"/>
  <c r="J75" i="19"/>
  <c r="I75" i="19"/>
  <c r="H75" i="19"/>
  <c r="G75" i="19"/>
  <c r="F75" i="19"/>
  <c r="K75" i="19" s="1"/>
  <c r="P74" i="19"/>
  <c r="O74" i="19"/>
  <c r="M74" i="19"/>
  <c r="J74" i="19"/>
  <c r="I74" i="19"/>
  <c r="H74" i="19"/>
  <c r="G74" i="19"/>
  <c r="F74" i="19"/>
  <c r="K74" i="19" s="1"/>
  <c r="P73" i="19"/>
  <c r="P72" i="19" s="1"/>
  <c r="O73" i="19"/>
  <c r="M73" i="19"/>
  <c r="J73" i="19"/>
  <c r="I73" i="19"/>
  <c r="H73" i="19"/>
  <c r="G73" i="19"/>
  <c r="F73" i="19"/>
  <c r="K73" i="19" s="1"/>
  <c r="O72" i="19"/>
  <c r="M72" i="19"/>
  <c r="L72" i="19"/>
  <c r="J72" i="19"/>
  <c r="I72" i="19"/>
  <c r="H72" i="19"/>
  <c r="G72" i="19"/>
  <c r="E72" i="19"/>
  <c r="P71" i="19"/>
  <c r="O71" i="19"/>
  <c r="N71" i="19"/>
  <c r="Q71" i="19" s="1"/>
  <c r="R71" i="19" s="1"/>
  <c r="M71" i="19"/>
  <c r="J71" i="19"/>
  <c r="I71" i="19"/>
  <c r="H71" i="19"/>
  <c r="G71" i="19"/>
  <c r="F71" i="19"/>
  <c r="K71" i="19" s="1"/>
  <c r="P70" i="19"/>
  <c r="O70" i="19"/>
  <c r="N70" i="19"/>
  <c r="Q70" i="19" s="1"/>
  <c r="R70" i="19" s="1"/>
  <c r="M70" i="19"/>
  <c r="J70" i="19"/>
  <c r="I70" i="19"/>
  <c r="H70" i="19"/>
  <c r="G70" i="19"/>
  <c r="F70" i="19"/>
  <c r="K70" i="19" s="1"/>
  <c r="R69" i="19"/>
  <c r="P69" i="19"/>
  <c r="O69" i="19"/>
  <c r="N69" i="19"/>
  <c r="Q69" i="19" s="1"/>
  <c r="M69" i="19"/>
  <c r="J69" i="19"/>
  <c r="I69" i="19"/>
  <c r="H69" i="19"/>
  <c r="G69" i="19"/>
  <c r="F69" i="19"/>
  <c r="K69" i="19" s="1"/>
  <c r="P68" i="19"/>
  <c r="O68" i="19"/>
  <c r="M68" i="19"/>
  <c r="J68" i="19"/>
  <c r="I68" i="19"/>
  <c r="H68" i="19"/>
  <c r="H67" i="19" s="1"/>
  <c r="G68" i="19"/>
  <c r="G67" i="19" s="1"/>
  <c r="F68" i="19"/>
  <c r="K68" i="19" s="1"/>
  <c r="P67" i="19"/>
  <c r="O67" i="19"/>
  <c r="M67" i="19"/>
  <c r="L67" i="19"/>
  <c r="J67" i="19"/>
  <c r="I67" i="19"/>
  <c r="E67" i="19"/>
  <c r="P66" i="19"/>
  <c r="O66" i="19"/>
  <c r="M66" i="19"/>
  <c r="J66" i="19"/>
  <c r="I66" i="19"/>
  <c r="H66" i="19"/>
  <c r="G66" i="19"/>
  <c r="K66" i="19" s="1"/>
  <c r="F66" i="19"/>
  <c r="P65" i="19"/>
  <c r="O65" i="19"/>
  <c r="M65" i="19"/>
  <c r="J65" i="19"/>
  <c r="I65" i="19"/>
  <c r="H65" i="19"/>
  <c r="G65" i="19"/>
  <c r="K65" i="19" s="1"/>
  <c r="F65" i="19"/>
  <c r="P64" i="19"/>
  <c r="O64" i="19"/>
  <c r="M64" i="19"/>
  <c r="J64" i="19"/>
  <c r="I64" i="19"/>
  <c r="H64" i="19"/>
  <c r="G64" i="19"/>
  <c r="F64" i="19"/>
  <c r="P63" i="19"/>
  <c r="P62" i="19" s="1"/>
  <c r="O63" i="19"/>
  <c r="M63" i="19"/>
  <c r="M62" i="19" s="1"/>
  <c r="J63" i="19"/>
  <c r="J62" i="19" s="1"/>
  <c r="I63" i="19"/>
  <c r="I62" i="19" s="1"/>
  <c r="H63" i="19"/>
  <c r="H62" i="19" s="1"/>
  <c r="G63" i="19"/>
  <c r="F63" i="19"/>
  <c r="F62" i="19" s="1"/>
  <c r="O62" i="19"/>
  <c r="L62" i="19"/>
  <c r="E62" i="19"/>
  <c r="P61" i="19"/>
  <c r="O61" i="19"/>
  <c r="N61" i="19"/>
  <c r="M61" i="19"/>
  <c r="Q61" i="19" s="1"/>
  <c r="K61" i="19"/>
  <c r="J61" i="19"/>
  <c r="I61" i="19"/>
  <c r="H61" i="19"/>
  <c r="G61" i="19"/>
  <c r="F61" i="19"/>
  <c r="P60" i="19"/>
  <c r="O60" i="19"/>
  <c r="N60" i="19"/>
  <c r="M60" i="19"/>
  <c r="Q60" i="19" s="1"/>
  <c r="J60" i="19"/>
  <c r="I60" i="19"/>
  <c r="K60" i="19" s="1"/>
  <c r="H60" i="19"/>
  <c r="G60" i="19"/>
  <c r="F60" i="19"/>
  <c r="P59" i="19"/>
  <c r="O59" i="19"/>
  <c r="N59" i="19"/>
  <c r="M59" i="19"/>
  <c r="Q59" i="19" s="1"/>
  <c r="J59" i="19"/>
  <c r="I59" i="19"/>
  <c r="K59" i="19" s="1"/>
  <c r="H59" i="19"/>
  <c r="G59" i="19"/>
  <c r="F59" i="19"/>
  <c r="P58" i="19"/>
  <c r="O58" i="19"/>
  <c r="M58" i="19"/>
  <c r="J58" i="19"/>
  <c r="J57" i="19" s="1"/>
  <c r="I58" i="19"/>
  <c r="H58" i="19"/>
  <c r="G58" i="19"/>
  <c r="F58" i="19"/>
  <c r="P57" i="19"/>
  <c r="O57" i="19"/>
  <c r="L57" i="19"/>
  <c r="H57" i="19"/>
  <c r="G57" i="19"/>
  <c r="F57" i="19"/>
  <c r="E57" i="19"/>
  <c r="P56" i="19"/>
  <c r="O56" i="19"/>
  <c r="N56" i="19"/>
  <c r="M56" i="19"/>
  <c r="Q56" i="19" s="1"/>
  <c r="R56" i="19" s="1"/>
  <c r="K56" i="19"/>
  <c r="J56" i="19"/>
  <c r="I56" i="19"/>
  <c r="H56" i="19"/>
  <c r="G56" i="19"/>
  <c r="F56" i="19"/>
  <c r="P55" i="19"/>
  <c r="O55" i="19"/>
  <c r="N55" i="19"/>
  <c r="M55" i="19"/>
  <c r="Q55" i="19" s="1"/>
  <c r="K55" i="19"/>
  <c r="J55" i="19"/>
  <c r="I55" i="19"/>
  <c r="H55" i="19"/>
  <c r="G55" i="19"/>
  <c r="F55" i="19"/>
  <c r="P54" i="19"/>
  <c r="O54" i="19"/>
  <c r="N54" i="19"/>
  <c r="M54" i="19"/>
  <c r="Q54" i="19" s="1"/>
  <c r="K54" i="19"/>
  <c r="J54" i="19"/>
  <c r="I54" i="19"/>
  <c r="H54" i="19"/>
  <c r="G54" i="19"/>
  <c r="F54" i="19"/>
  <c r="P53" i="19"/>
  <c r="P52" i="19" s="1"/>
  <c r="O53" i="19"/>
  <c r="O52" i="19" s="1"/>
  <c r="M53" i="19"/>
  <c r="M52" i="19" s="1"/>
  <c r="K53" i="19"/>
  <c r="J53" i="19"/>
  <c r="I53" i="19"/>
  <c r="H53" i="19"/>
  <c r="G53" i="19"/>
  <c r="G52" i="19" s="1"/>
  <c r="F53" i="19"/>
  <c r="L52" i="19"/>
  <c r="J52" i="19"/>
  <c r="I52" i="19"/>
  <c r="H52" i="19"/>
  <c r="F52" i="19"/>
  <c r="E52" i="19"/>
  <c r="P51" i="19"/>
  <c r="O51" i="19"/>
  <c r="Q51" i="19" s="1"/>
  <c r="R51" i="19" s="1"/>
  <c r="N51" i="19"/>
  <c r="M51" i="19"/>
  <c r="J51" i="19"/>
  <c r="I51" i="19"/>
  <c r="H51" i="19"/>
  <c r="G51" i="19"/>
  <c r="F51" i="19"/>
  <c r="K51" i="19" s="1"/>
  <c r="P50" i="19"/>
  <c r="O50" i="19"/>
  <c r="N50" i="19"/>
  <c r="Q50" i="19" s="1"/>
  <c r="R50" i="19" s="1"/>
  <c r="M50" i="19"/>
  <c r="J50" i="19"/>
  <c r="I50" i="19"/>
  <c r="H50" i="19"/>
  <c r="G50" i="19"/>
  <c r="F50" i="19"/>
  <c r="K50" i="19" s="1"/>
  <c r="P49" i="19"/>
  <c r="O49" i="19"/>
  <c r="N49" i="19"/>
  <c r="Q49" i="19" s="1"/>
  <c r="R49" i="19" s="1"/>
  <c r="M49" i="19"/>
  <c r="J49" i="19"/>
  <c r="I49" i="19"/>
  <c r="H49" i="19"/>
  <c r="G49" i="19"/>
  <c r="F49" i="19"/>
  <c r="K49" i="19" s="1"/>
  <c r="P48" i="19"/>
  <c r="P47" i="19" s="1"/>
  <c r="O48" i="19"/>
  <c r="O47" i="19" s="1"/>
  <c r="N48" i="19"/>
  <c r="N47" i="19" s="1"/>
  <c r="M48" i="19"/>
  <c r="J48" i="19"/>
  <c r="I48" i="19"/>
  <c r="I47" i="19" s="1"/>
  <c r="H48" i="19"/>
  <c r="G48" i="19"/>
  <c r="F48" i="19"/>
  <c r="K48" i="19" s="1"/>
  <c r="M47" i="19"/>
  <c r="L47" i="19"/>
  <c r="J47" i="19"/>
  <c r="H47" i="19"/>
  <c r="G47" i="19"/>
  <c r="F47" i="19"/>
  <c r="E47" i="19"/>
  <c r="P46" i="19"/>
  <c r="O46" i="19"/>
  <c r="M46" i="19"/>
  <c r="J46" i="19"/>
  <c r="I46" i="19"/>
  <c r="H46" i="19"/>
  <c r="G46" i="19"/>
  <c r="F46" i="19"/>
  <c r="K46" i="19" s="1"/>
  <c r="P45" i="19"/>
  <c r="O45" i="19"/>
  <c r="M45" i="19"/>
  <c r="J45" i="19"/>
  <c r="I45" i="19"/>
  <c r="H45" i="19"/>
  <c r="G45" i="19"/>
  <c r="F45" i="19"/>
  <c r="K45" i="19" s="1"/>
  <c r="P44" i="19"/>
  <c r="O44" i="19"/>
  <c r="M44" i="19"/>
  <c r="J44" i="19"/>
  <c r="I44" i="19"/>
  <c r="H44" i="19"/>
  <c r="G44" i="19"/>
  <c r="F44" i="19"/>
  <c r="K44" i="19" s="1"/>
  <c r="P43" i="19"/>
  <c r="P42" i="19" s="1"/>
  <c r="O43" i="19"/>
  <c r="M43" i="19"/>
  <c r="M42" i="19" s="1"/>
  <c r="J43" i="19"/>
  <c r="I43" i="19"/>
  <c r="H43" i="19"/>
  <c r="G43" i="19"/>
  <c r="F43" i="19"/>
  <c r="K43" i="19" s="1"/>
  <c r="O42" i="19"/>
  <c r="L42" i="19"/>
  <c r="J42" i="19"/>
  <c r="I42" i="19"/>
  <c r="H42" i="19"/>
  <c r="G42" i="19"/>
  <c r="E42" i="19"/>
  <c r="P41" i="19"/>
  <c r="O41" i="19"/>
  <c r="N41" i="19"/>
  <c r="Q41" i="19" s="1"/>
  <c r="M41" i="19"/>
  <c r="J41" i="19"/>
  <c r="I41" i="19"/>
  <c r="H41" i="19"/>
  <c r="G41" i="19"/>
  <c r="F41" i="19"/>
  <c r="P40" i="19"/>
  <c r="O40" i="19"/>
  <c r="N40" i="19"/>
  <c r="Q40" i="19" s="1"/>
  <c r="R40" i="19" s="1"/>
  <c r="M40" i="19"/>
  <c r="J40" i="19"/>
  <c r="I40" i="19"/>
  <c r="H40" i="19"/>
  <c r="G40" i="19"/>
  <c r="F40" i="19"/>
  <c r="K40" i="19" s="1"/>
  <c r="R39" i="19"/>
  <c r="P39" i="19"/>
  <c r="O39" i="19"/>
  <c r="N39" i="19"/>
  <c r="Q39" i="19" s="1"/>
  <c r="M39" i="19"/>
  <c r="J39" i="19"/>
  <c r="I39" i="19"/>
  <c r="H39" i="19"/>
  <c r="G39" i="19"/>
  <c r="F39" i="19"/>
  <c r="K39" i="19" s="1"/>
  <c r="P38" i="19"/>
  <c r="O38" i="19"/>
  <c r="M38" i="19"/>
  <c r="J38" i="19"/>
  <c r="I38" i="19"/>
  <c r="H38" i="19"/>
  <c r="H37" i="19" s="1"/>
  <c r="G38" i="19"/>
  <c r="G37" i="19" s="1"/>
  <c r="F38" i="19"/>
  <c r="K38" i="19" s="1"/>
  <c r="P37" i="19"/>
  <c r="O37" i="19"/>
  <c r="M37" i="19"/>
  <c r="L37" i="19"/>
  <c r="J37" i="19"/>
  <c r="I37" i="19"/>
  <c r="E37" i="19"/>
  <c r="P36" i="19"/>
  <c r="O36" i="19"/>
  <c r="M36" i="19"/>
  <c r="J36" i="19"/>
  <c r="I36" i="19"/>
  <c r="H36" i="19"/>
  <c r="G36" i="19"/>
  <c r="K36" i="19" s="1"/>
  <c r="F36" i="19"/>
  <c r="P35" i="19"/>
  <c r="O35" i="19"/>
  <c r="M35" i="19"/>
  <c r="J35" i="19"/>
  <c r="I35" i="19"/>
  <c r="H35" i="19"/>
  <c r="G35" i="19"/>
  <c r="K35" i="19" s="1"/>
  <c r="F35" i="19"/>
  <c r="P34" i="19"/>
  <c r="O34" i="19"/>
  <c r="M34" i="19"/>
  <c r="J34" i="19"/>
  <c r="I34" i="19"/>
  <c r="H34" i="19"/>
  <c r="G34" i="19"/>
  <c r="F34" i="19"/>
  <c r="P33" i="19"/>
  <c r="O33" i="19"/>
  <c r="M33" i="19"/>
  <c r="M32" i="19" s="1"/>
  <c r="J33" i="19"/>
  <c r="J32" i="19" s="1"/>
  <c r="I33" i="19"/>
  <c r="I32" i="19" s="1"/>
  <c r="H33" i="19"/>
  <c r="H32" i="19" s="1"/>
  <c r="G33" i="19"/>
  <c r="F33" i="19"/>
  <c r="P32" i="19"/>
  <c r="O32" i="19"/>
  <c r="L32" i="19"/>
  <c r="F32" i="19"/>
  <c r="E32" i="19"/>
  <c r="P31" i="19"/>
  <c r="O31" i="19"/>
  <c r="N31" i="19"/>
  <c r="M31" i="19"/>
  <c r="Q31" i="19" s="1"/>
  <c r="J31" i="19"/>
  <c r="I31" i="19"/>
  <c r="K31" i="19" s="1"/>
  <c r="H31" i="19"/>
  <c r="G31" i="19"/>
  <c r="F31" i="19"/>
  <c r="P30" i="19"/>
  <c r="O30" i="19"/>
  <c r="N30" i="19"/>
  <c r="M30" i="19"/>
  <c r="Q30" i="19" s="1"/>
  <c r="J30" i="19"/>
  <c r="I30" i="19"/>
  <c r="K30" i="19" s="1"/>
  <c r="H30" i="19"/>
  <c r="G30" i="19"/>
  <c r="F30" i="19"/>
  <c r="P29" i="19"/>
  <c r="O29" i="19"/>
  <c r="N29" i="19"/>
  <c r="M29" i="19"/>
  <c r="Q29" i="19" s="1"/>
  <c r="J29" i="19"/>
  <c r="K29" i="19" s="1"/>
  <c r="I29" i="19"/>
  <c r="H29" i="19"/>
  <c r="G29" i="19"/>
  <c r="F29" i="19"/>
  <c r="P28" i="19"/>
  <c r="O28" i="19"/>
  <c r="M28" i="19"/>
  <c r="M27" i="19" s="1"/>
  <c r="J28" i="19"/>
  <c r="J27" i="19" s="1"/>
  <c r="I28" i="19"/>
  <c r="I27" i="19" s="1"/>
  <c r="H28" i="19"/>
  <c r="G28" i="19"/>
  <c r="F28" i="19"/>
  <c r="P27" i="19"/>
  <c r="O27" i="19"/>
  <c r="L27" i="19"/>
  <c r="H27" i="19"/>
  <c r="G27" i="19"/>
  <c r="F27" i="19"/>
  <c r="E27" i="19"/>
  <c r="P26" i="19"/>
  <c r="O26" i="19"/>
  <c r="N26" i="19"/>
  <c r="M26" i="19"/>
  <c r="Q26" i="19" s="1"/>
  <c r="R26" i="19" s="1"/>
  <c r="K26" i="19"/>
  <c r="J26" i="19"/>
  <c r="I26" i="19"/>
  <c r="H26" i="19"/>
  <c r="G26" i="19"/>
  <c r="F26" i="19"/>
  <c r="P25" i="19"/>
  <c r="O25" i="19"/>
  <c r="N25" i="19"/>
  <c r="M25" i="19"/>
  <c r="J25" i="19"/>
  <c r="I25" i="19"/>
  <c r="H25" i="19"/>
  <c r="G25" i="19"/>
  <c r="K25" i="19" s="1"/>
  <c r="F25" i="19"/>
  <c r="P24" i="19"/>
  <c r="O24" i="19"/>
  <c r="N24" i="19"/>
  <c r="M24" i="19"/>
  <c r="Q24" i="19" s="1"/>
  <c r="K24" i="19"/>
  <c r="J24" i="19"/>
  <c r="I24" i="19"/>
  <c r="H24" i="19"/>
  <c r="G24" i="19"/>
  <c r="F24" i="19"/>
  <c r="P23" i="19"/>
  <c r="O23" i="19"/>
  <c r="O22" i="19" s="1"/>
  <c r="N23" i="19"/>
  <c r="N22" i="19" s="1"/>
  <c r="M23" i="19"/>
  <c r="Q23" i="19" s="1"/>
  <c r="K23" i="19"/>
  <c r="J23" i="19"/>
  <c r="I23" i="19"/>
  <c r="H23" i="19"/>
  <c r="G23" i="19"/>
  <c r="F23" i="19"/>
  <c r="P22" i="19"/>
  <c r="L22" i="19"/>
  <c r="J22" i="19"/>
  <c r="I22" i="19"/>
  <c r="H22" i="19"/>
  <c r="F22" i="19"/>
  <c r="E22" i="19"/>
  <c r="P21" i="19"/>
  <c r="O21" i="19"/>
  <c r="N21" i="19"/>
  <c r="Q21" i="19" s="1"/>
  <c r="R21" i="19" s="1"/>
  <c r="M21" i="19"/>
  <c r="J21" i="19"/>
  <c r="I21" i="19"/>
  <c r="H21" i="19"/>
  <c r="G21" i="19"/>
  <c r="F21" i="19"/>
  <c r="K21" i="19" s="1"/>
  <c r="Q20" i="19"/>
  <c r="R20" i="19" s="1"/>
  <c r="P20" i="19"/>
  <c r="O20" i="19"/>
  <c r="N20" i="19"/>
  <c r="M20" i="19"/>
  <c r="J20" i="19"/>
  <c r="I20" i="19"/>
  <c r="H20" i="19"/>
  <c r="G20" i="19"/>
  <c r="F20" i="19"/>
  <c r="K20" i="19" s="1"/>
  <c r="P19" i="19"/>
  <c r="O19" i="19"/>
  <c r="Q19" i="19" s="1"/>
  <c r="R19" i="19" s="1"/>
  <c r="N19" i="19"/>
  <c r="M19" i="19"/>
  <c r="J19" i="19"/>
  <c r="I19" i="19"/>
  <c r="H19" i="19"/>
  <c r="G19" i="19"/>
  <c r="F19" i="19"/>
  <c r="K19" i="19" s="1"/>
  <c r="P18" i="19"/>
  <c r="P17" i="19" s="1"/>
  <c r="O18" i="19"/>
  <c r="O17" i="19" s="1"/>
  <c r="N18" i="19"/>
  <c r="Q18" i="19" s="1"/>
  <c r="M18" i="19"/>
  <c r="J18" i="19"/>
  <c r="I18" i="19"/>
  <c r="I17" i="19" s="1"/>
  <c r="H18" i="19"/>
  <c r="G18" i="19"/>
  <c r="F18" i="19"/>
  <c r="K18" i="19" s="1"/>
  <c r="M17" i="19"/>
  <c r="L17" i="19"/>
  <c r="J17" i="19"/>
  <c r="H17" i="19"/>
  <c r="G17" i="19"/>
  <c r="F17" i="19"/>
  <c r="E17" i="19"/>
  <c r="P16" i="19"/>
  <c r="O16" i="19"/>
  <c r="M16" i="19"/>
  <c r="J16" i="19"/>
  <c r="I16" i="19"/>
  <c r="H16" i="19"/>
  <c r="G16" i="19"/>
  <c r="F16" i="19"/>
  <c r="K16" i="19" s="1"/>
  <c r="P15" i="19"/>
  <c r="O15" i="19"/>
  <c r="M15" i="19"/>
  <c r="J15" i="19"/>
  <c r="I15" i="19"/>
  <c r="H15" i="19"/>
  <c r="G15" i="19"/>
  <c r="F15" i="19"/>
  <c r="K15" i="19" s="1"/>
  <c r="P14" i="19"/>
  <c r="O14" i="19"/>
  <c r="M14" i="19"/>
  <c r="J14" i="19"/>
  <c r="I14" i="19"/>
  <c r="H14" i="19"/>
  <c r="G14" i="19"/>
  <c r="F14" i="19"/>
  <c r="K14" i="19" s="1"/>
  <c r="P13" i="19"/>
  <c r="O13" i="19"/>
  <c r="M13" i="19"/>
  <c r="J13" i="19"/>
  <c r="I13" i="19"/>
  <c r="H13" i="19"/>
  <c r="G13" i="19"/>
  <c r="F13" i="19"/>
  <c r="K13" i="19" s="1"/>
  <c r="P12" i="19"/>
  <c r="O12" i="19"/>
  <c r="M12" i="19"/>
  <c r="L12" i="19"/>
  <c r="J12" i="19"/>
  <c r="I12" i="19"/>
  <c r="H12" i="19"/>
  <c r="G12" i="19"/>
  <c r="E12" i="19"/>
  <c r="AC5" i="19"/>
  <c r="N106" i="19" s="1"/>
  <c r="Q106" i="19" s="1"/>
  <c r="R106" i="19" s="1"/>
  <c r="AF4" i="19"/>
  <c r="AC4" i="19"/>
  <c r="N105" i="19" s="1"/>
  <c r="AC3" i="19"/>
  <c r="N104" i="19" s="1"/>
  <c r="AC2" i="19"/>
  <c r="N78" i="19" s="1"/>
  <c r="E12" i="20"/>
  <c r="D12" i="20"/>
  <c r="C12" i="20"/>
  <c r="C23" i="13" s="1"/>
  <c r="E23" i="13" s="1"/>
  <c r="H16" i="17"/>
  <c r="E16" i="17"/>
  <c r="I16" i="17" s="1"/>
  <c r="I15" i="17"/>
  <c r="H15" i="17"/>
  <c r="E15" i="17"/>
  <c r="H14" i="17"/>
  <c r="I14" i="17" s="1"/>
  <c r="E14" i="17"/>
  <c r="H13" i="17"/>
  <c r="I13" i="17" s="1"/>
  <c r="E13" i="17"/>
  <c r="E11" i="17" s="1"/>
  <c r="C24" i="13" s="1"/>
  <c r="E24" i="13" s="1"/>
  <c r="H12" i="17"/>
  <c r="I12" i="17" s="1"/>
  <c r="E12" i="17"/>
  <c r="G11" i="17"/>
  <c r="F11" i="17"/>
  <c r="D11" i="17"/>
  <c r="C11" i="17"/>
  <c r="J33" i="7"/>
  <c r="J32" i="7"/>
  <c r="J31" i="7"/>
  <c r="J30" i="7"/>
  <c r="J29" i="7"/>
  <c r="J28" i="7"/>
  <c r="J27" i="7"/>
  <c r="J26" i="7"/>
  <c r="J25" i="7"/>
  <c r="J24" i="7"/>
  <c r="J23" i="7"/>
  <c r="J22" i="7"/>
  <c r="J21" i="7"/>
  <c r="J20" i="7"/>
  <c r="J19" i="7"/>
  <c r="J18" i="7"/>
  <c r="J17" i="7"/>
  <c r="J16" i="7"/>
  <c r="J15" i="7"/>
  <c r="J14" i="7"/>
  <c r="J13" i="7"/>
  <c r="J12" i="7"/>
  <c r="J11" i="7"/>
  <c r="I11" i="7"/>
  <c r="H11" i="7"/>
  <c r="E11" i="7"/>
  <c r="D11" i="7"/>
  <c r="C11" i="7"/>
  <c r="E16" i="6"/>
  <c r="K14" i="6"/>
  <c r="J14" i="6"/>
  <c r="I14" i="6"/>
  <c r="H14" i="6"/>
  <c r="G14" i="6"/>
  <c r="F14" i="6"/>
  <c r="D14" i="6"/>
  <c r="C14" i="6"/>
  <c r="C15" i="13" s="1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G11" i="5"/>
  <c r="F11" i="5"/>
  <c r="E11" i="5"/>
  <c r="D11" i="5"/>
  <c r="I54" i="18"/>
  <c r="I53" i="18"/>
  <c r="I52" i="18"/>
  <c r="I51" i="18"/>
  <c r="I50" i="18"/>
  <c r="I49" i="18"/>
  <c r="I48" i="18"/>
  <c r="I47" i="18"/>
  <c r="I46" i="18"/>
  <c r="I45" i="18"/>
  <c r="I44" i="18"/>
  <c r="I43" i="18"/>
  <c r="I42" i="18"/>
  <c r="I41" i="18"/>
  <c r="I40" i="18"/>
  <c r="I39" i="18"/>
  <c r="I38" i="18"/>
  <c r="I37" i="18"/>
  <c r="I36" i="18"/>
  <c r="I35" i="18"/>
  <c r="I34" i="18"/>
  <c r="I33" i="18"/>
  <c r="I32" i="18"/>
  <c r="I31" i="18"/>
  <c r="I30" i="18"/>
  <c r="I29" i="18"/>
  <c r="I28" i="18"/>
  <c r="I27" i="18"/>
  <c r="I26" i="18"/>
  <c r="I25" i="18"/>
  <c r="I24" i="18"/>
  <c r="I23" i="18"/>
  <c r="I11" i="18" s="1"/>
  <c r="I22" i="18"/>
  <c r="I21" i="18"/>
  <c r="I20" i="18"/>
  <c r="I19" i="18"/>
  <c r="I18" i="18"/>
  <c r="I17" i="18"/>
  <c r="I16" i="18"/>
  <c r="I15" i="18"/>
  <c r="I14" i="18"/>
  <c r="I13" i="18"/>
  <c r="I12" i="18"/>
  <c r="H11" i="18"/>
  <c r="G11" i="18"/>
  <c r="F11" i="18"/>
  <c r="E11" i="18"/>
  <c r="D11" i="18"/>
  <c r="C11" i="18"/>
  <c r="G32" i="14"/>
  <c r="G31" i="14"/>
  <c r="G29" i="14"/>
  <c r="G28" i="14"/>
  <c r="G27" i="14"/>
  <c r="G26" i="14"/>
  <c r="G25" i="14"/>
  <c r="G23" i="14"/>
  <c r="G22" i="14"/>
  <c r="G21" i="14"/>
  <c r="G20" i="14"/>
  <c r="G19" i="14"/>
  <c r="G18" i="14"/>
  <c r="G17" i="14"/>
  <c r="G16" i="14"/>
  <c r="G15" i="14"/>
  <c r="G14" i="14"/>
  <c r="E42" i="13"/>
  <c r="E41" i="13"/>
  <c r="E40" i="13"/>
  <c r="E39" i="13"/>
  <c r="E38" i="13"/>
  <c r="C37" i="13"/>
  <c r="E37" i="13" s="1"/>
  <c r="E36" i="13"/>
  <c r="E35" i="13"/>
  <c r="E34" i="13"/>
  <c r="E33" i="13"/>
  <c r="C32" i="13"/>
  <c r="E32" i="13" s="1"/>
  <c r="E31" i="13"/>
  <c r="E30" i="13"/>
  <c r="E29" i="13"/>
  <c r="C29" i="13"/>
  <c r="E28" i="13"/>
  <c r="E27" i="13"/>
  <c r="E26" i="13"/>
  <c r="E25" i="13"/>
  <c r="C22" i="13"/>
  <c r="E22" i="13" s="1"/>
  <c r="E21" i="13"/>
  <c r="C21" i="13"/>
  <c r="C20" i="13"/>
  <c r="E20" i="13" s="1"/>
  <c r="E19" i="13"/>
  <c r="C19" i="13"/>
  <c r="C18" i="13"/>
  <c r="E18" i="13" s="1"/>
  <c r="C16" i="13"/>
  <c r="E16" i="13" s="1"/>
  <c r="E15" i="13"/>
  <c r="E14" i="13"/>
  <c r="C13" i="13"/>
  <c r="D12" i="13"/>
  <c r="H164" i="9"/>
  <c r="H162" i="9"/>
  <c r="G162" i="9"/>
  <c r="G164" i="9" s="1"/>
  <c r="E162" i="9"/>
  <c r="E164" i="9" s="1"/>
  <c r="M158" i="9"/>
  <c r="M162" i="9" s="1"/>
  <c r="L158" i="9"/>
  <c r="K158" i="9"/>
  <c r="K162" i="9" s="1"/>
  <c r="K164" i="9" s="1"/>
  <c r="J158" i="9"/>
  <c r="J162" i="9" s="1"/>
  <c r="J164" i="9" s="1"/>
  <c r="I158" i="9"/>
  <c r="I162" i="9" s="1"/>
  <c r="I164" i="9" s="1"/>
  <c r="H158" i="9"/>
  <c r="G158" i="9"/>
  <c r="F158" i="9"/>
  <c r="E158" i="9"/>
  <c r="M109" i="9"/>
  <c r="L109" i="9"/>
  <c r="L162" i="9" s="1"/>
  <c r="K109" i="9"/>
  <c r="J109" i="9"/>
  <c r="I109" i="9"/>
  <c r="H109" i="9"/>
  <c r="G109" i="9"/>
  <c r="F109" i="9"/>
  <c r="F162" i="9" s="1"/>
  <c r="F164" i="9" s="1"/>
  <c r="E109" i="9"/>
  <c r="O11" i="19" l="1"/>
  <c r="R18" i="19"/>
  <c r="R17" i="19" s="1"/>
  <c r="Q17" i="19"/>
  <c r="Q78" i="19"/>
  <c r="N77" i="19"/>
  <c r="H11" i="19"/>
  <c r="I11" i="19"/>
  <c r="E11" i="19"/>
  <c r="R54" i="19"/>
  <c r="R89" i="19"/>
  <c r="F12" i="19"/>
  <c r="M22" i="19"/>
  <c r="K52" i="19"/>
  <c r="K82" i="19"/>
  <c r="K67" i="19"/>
  <c r="K34" i="19"/>
  <c r="F37" i="19"/>
  <c r="K42" i="19"/>
  <c r="Q48" i="19"/>
  <c r="N83" i="19"/>
  <c r="N82" i="19" s="1"/>
  <c r="J11" i="19"/>
  <c r="G32" i="19"/>
  <c r="K33" i="19"/>
  <c r="R24" i="19"/>
  <c r="R86" i="19"/>
  <c r="R29" i="19"/>
  <c r="R23" i="19"/>
  <c r="R59" i="19"/>
  <c r="K97" i="19"/>
  <c r="K17" i="19"/>
  <c r="Q83" i="19"/>
  <c r="K64" i="19"/>
  <c r="F67" i="19"/>
  <c r="K94" i="19"/>
  <c r="F97" i="19"/>
  <c r="K102" i="19"/>
  <c r="H11" i="22"/>
  <c r="R30" i="19"/>
  <c r="P11" i="19"/>
  <c r="R61" i="19"/>
  <c r="R90" i="19"/>
  <c r="N17" i="19"/>
  <c r="I11" i="17"/>
  <c r="K28" i="19"/>
  <c r="K27" i="19" s="1"/>
  <c r="I87" i="19"/>
  <c r="R84" i="19"/>
  <c r="N53" i="19"/>
  <c r="N52" i="19" s="1"/>
  <c r="L11" i="19"/>
  <c r="G22" i="19"/>
  <c r="G11" i="19" s="1"/>
  <c r="R31" i="19"/>
  <c r="F42" i="19"/>
  <c r="K72" i="19"/>
  <c r="M82" i="19"/>
  <c r="M11" i="19" s="1"/>
  <c r="F102" i="19"/>
  <c r="N12" i="22"/>
  <c r="N11" i="22" s="1"/>
  <c r="R91" i="19"/>
  <c r="G62" i="19"/>
  <c r="K63" i="19"/>
  <c r="K62" i="19" s="1"/>
  <c r="G92" i="19"/>
  <c r="K93" i="19"/>
  <c r="K92" i="19" s="1"/>
  <c r="K22" i="19"/>
  <c r="R55" i="19"/>
  <c r="E13" i="13"/>
  <c r="R60" i="19"/>
  <c r="R85" i="19"/>
  <c r="K12" i="19"/>
  <c r="I57" i="19"/>
  <c r="N98" i="19"/>
  <c r="N38" i="19"/>
  <c r="N103" i="19"/>
  <c r="N73" i="19"/>
  <c r="N43" i="19"/>
  <c r="N13" i="19"/>
  <c r="N68" i="19"/>
  <c r="N88" i="19"/>
  <c r="N87" i="19" s="1"/>
  <c r="N58" i="19"/>
  <c r="N57" i="19" s="1"/>
  <c r="N28" i="19"/>
  <c r="N27" i="19" s="1"/>
  <c r="N93" i="19"/>
  <c r="N63" i="19"/>
  <c r="N33" i="19"/>
  <c r="AF2" i="19"/>
  <c r="Q53" i="19"/>
  <c r="K88" i="19"/>
  <c r="K87" i="19" s="1"/>
  <c r="K58" i="19"/>
  <c r="K57" i="19" s="1"/>
  <c r="E14" i="6"/>
  <c r="Q25" i="19"/>
  <c r="R25" i="19" s="1"/>
  <c r="K41" i="19"/>
  <c r="R41" i="19" s="1"/>
  <c r="K47" i="19"/>
  <c r="M57" i="19"/>
  <c r="F72" i="19"/>
  <c r="M87" i="19"/>
  <c r="K101" i="19"/>
  <c r="R101" i="19" s="1"/>
  <c r="AF3" i="19"/>
  <c r="N34" i="19"/>
  <c r="Q34" i="19" s="1"/>
  <c r="R34" i="19" s="1"/>
  <c r="N35" i="19"/>
  <c r="Q35" i="19" s="1"/>
  <c r="R35" i="19" s="1"/>
  <c r="N36" i="19"/>
  <c r="Q36" i="19" s="1"/>
  <c r="R36" i="19" s="1"/>
  <c r="N64" i="19"/>
  <c r="Q64" i="19" s="1"/>
  <c r="R64" i="19" s="1"/>
  <c r="N65" i="19"/>
  <c r="Q65" i="19" s="1"/>
  <c r="R65" i="19" s="1"/>
  <c r="N66" i="19"/>
  <c r="Q66" i="19" s="1"/>
  <c r="R66" i="19" s="1"/>
  <c r="N94" i="19"/>
  <c r="Q94" i="19" s="1"/>
  <c r="R94" i="19" s="1"/>
  <c r="N95" i="19"/>
  <c r="Q95" i="19" s="1"/>
  <c r="R95" i="19" s="1"/>
  <c r="N96" i="19"/>
  <c r="Q96" i="19" s="1"/>
  <c r="R96" i="19" s="1"/>
  <c r="H11" i="17"/>
  <c r="AF5" i="19"/>
  <c r="N14" i="19"/>
  <c r="Q14" i="19" s="1"/>
  <c r="R14" i="19" s="1"/>
  <c r="N15" i="19"/>
  <c r="Q15" i="19" s="1"/>
  <c r="R15" i="19" s="1"/>
  <c r="N16" i="19"/>
  <c r="Q16" i="19" s="1"/>
  <c r="R16" i="19" s="1"/>
  <c r="N44" i="19"/>
  <c r="Q44" i="19" s="1"/>
  <c r="R44" i="19" s="1"/>
  <c r="N45" i="19"/>
  <c r="Q45" i="19" s="1"/>
  <c r="R45" i="19" s="1"/>
  <c r="N46" i="19"/>
  <c r="Q46" i="19" s="1"/>
  <c r="R46" i="19" s="1"/>
  <c r="N74" i="19"/>
  <c r="Q74" i="19" s="1"/>
  <c r="R74" i="19" s="1"/>
  <c r="N75" i="19"/>
  <c r="Q75" i="19" s="1"/>
  <c r="R75" i="19" s="1"/>
  <c r="N76" i="19"/>
  <c r="Q76" i="19" s="1"/>
  <c r="R76" i="19" s="1"/>
  <c r="R83" i="19" l="1"/>
  <c r="R82" i="19" s="1"/>
  <c r="Q82" i="19"/>
  <c r="Q58" i="19"/>
  <c r="Q68" i="19"/>
  <c r="N67" i="19"/>
  <c r="R48" i="19"/>
  <c r="R47" i="19" s="1"/>
  <c r="Q47" i="19"/>
  <c r="N12" i="19"/>
  <c r="Q13" i="19"/>
  <c r="N72" i="19"/>
  <c r="Q73" i="19"/>
  <c r="R22" i="19"/>
  <c r="R78" i="19"/>
  <c r="R77" i="19" s="1"/>
  <c r="Q77" i="19"/>
  <c r="Q38" i="19"/>
  <c r="N37" i="19"/>
  <c r="Q33" i="19"/>
  <c r="N32" i="19"/>
  <c r="Q98" i="19"/>
  <c r="N97" i="19"/>
  <c r="K37" i="19"/>
  <c r="Q63" i="19"/>
  <c r="N62" i="19"/>
  <c r="Q28" i="19"/>
  <c r="K32" i="19"/>
  <c r="K11" i="19" s="1"/>
  <c r="C17" i="13" s="1"/>
  <c r="N42" i="19"/>
  <c r="Q43" i="19"/>
  <c r="Q22" i="19"/>
  <c r="Q52" i="19"/>
  <c r="R53" i="19"/>
  <c r="R52" i="19" s="1"/>
  <c r="N102" i="19"/>
  <c r="Q103" i="19"/>
  <c r="Q88" i="19"/>
  <c r="Q93" i="19"/>
  <c r="N92" i="19"/>
  <c r="F11" i="19"/>
  <c r="E17" i="13" l="1"/>
  <c r="E12" i="13" s="1"/>
  <c r="C12" i="13"/>
  <c r="Q92" i="19"/>
  <c r="R93" i="19"/>
  <c r="R92" i="19" s="1"/>
  <c r="Q62" i="19"/>
  <c r="R63" i="19"/>
  <c r="R62" i="19" s="1"/>
  <c r="R88" i="19"/>
  <c r="R87" i="19" s="1"/>
  <c r="Q87" i="19"/>
  <c r="R13" i="19"/>
  <c r="R12" i="19" s="1"/>
  <c r="Q12" i="19"/>
  <c r="Q102" i="19"/>
  <c r="R103" i="19"/>
  <c r="R102" i="19" s="1"/>
  <c r="Q97" i="19"/>
  <c r="R98" i="19"/>
  <c r="R97" i="19" s="1"/>
  <c r="Q32" i="19"/>
  <c r="R33" i="19"/>
  <c r="R32" i="19" s="1"/>
  <c r="R73" i="19"/>
  <c r="R72" i="19" s="1"/>
  <c r="Q72" i="19"/>
  <c r="N11" i="19"/>
  <c r="Q42" i="19"/>
  <c r="R43" i="19"/>
  <c r="R42" i="19" s="1"/>
  <c r="Q37" i="19"/>
  <c r="R38" i="19"/>
  <c r="R37" i="19" s="1"/>
  <c r="Q67" i="19"/>
  <c r="R68" i="19"/>
  <c r="R67" i="19" s="1"/>
  <c r="R58" i="19"/>
  <c r="R57" i="19" s="1"/>
  <c r="Q57" i="19"/>
  <c r="R28" i="19"/>
  <c r="R27" i="19" s="1"/>
  <c r="Q27" i="19"/>
  <c r="R11" i="19" l="1"/>
  <c r="Q11" i="19"/>
</calcChain>
</file>

<file path=xl/sharedStrings.xml><?xml version="1.0" encoding="utf-8"?>
<sst xmlns="http://schemas.openxmlformats.org/spreadsheetml/2006/main" count="1517" uniqueCount="871">
  <si>
    <t>Atlīdzība</t>
  </si>
  <si>
    <t>Preces un pakalpojumi</t>
  </si>
  <si>
    <t>Pamatkapitāla veidošana</t>
  </si>
  <si>
    <t>Nr. p.k.</t>
  </si>
  <si>
    <t>Mācību iestādes nosaukums</t>
  </si>
  <si>
    <t>Pedagogu</t>
  </si>
  <si>
    <t>Plāns</t>
  </si>
  <si>
    <t>darba</t>
  </si>
  <si>
    <t>2024.gadā</t>
  </si>
  <si>
    <t xml:space="preserve">samaksai un </t>
  </si>
  <si>
    <t xml:space="preserve"> 8 mēnešiem</t>
  </si>
  <si>
    <t>6=(4+5)</t>
  </si>
  <si>
    <t>Kopā</t>
  </si>
  <si>
    <t>Nr.</t>
  </si>
  <si>
    <t>Iestāde</t>
  </si>
  <si>
    <t>Iestādes</t>
  </si>
  <si>
    <t xml:space="preserve">uzturēšanas </t>
  </si>
  <si>
    <t>p.k.</t>
  </si>
  <si>
    <t>4 mēnešiem</t>
  </si>
  <si>
    <t>12 mēnešiem</t>
  </si>
  <si>
    <t>MD</t>
  </si>
  <si>
    <t>pedagogu darba samaksai un valsts sociālās apdrošināšanas obligātām iemaksām</t>
  </si>
  <si>
    <t>1.klase</t>
  </si>
  <si>
    <t>2.klase</t>
  </si>
  <si>
    <t>3.klase</t>
  </si>
  <si>
    <t>4.klase</t>
  </si>
  <si>
    <t>Aizdevējs</t>
  </si>
  <si>
    <t>Mērķis</t>
  </si>
  <si>
    <t>Līguma noslēgšanas datums</t>
  </si>
  <si>
    <t>Valsts kase</t>
  </si>
  <si>
    <t>x</t>
  </si>
  <si>
    <t>1. pielikums</t>
  </si>
  <si>
    <t>2. pielikums</t>
  </si>
  <si>
    <t>3. pielikums</t>
  </si>
  <si>
    <t>4. pielikums</t>
  </si>
  <si>
    <t>5. pielikums</t>
  </si>
  <si>
    <t>6. pielikums</t>
  </si>
  <si>
    <t>7. pielikums</t>
  </si>
  <si>
    <t>8. pielikums</t>
  </si>
  <si>
    <t>9. pielikums</t>
  </si>
  <si>
    <t>Cēres pamatskola</t>
  </si>
  <si>
    <t>Džūkstes pamatskola</t>
  </si>
  <si>
    <t>Engures vidusskola</t>
  </si>
  <si>
    <t>Irlavas pamatskola</t>
  </si>
  <si>
    <t>Jaunpils vidusskola</t>
  </si>
  <si>
    <t>Kandavas Kārļa Mīlenbaha vidusskola</t>
  </si>
  <si>
    <t>Kandavas Reģionālā pamatskola</t>
  </si>
  <si>
    <t>Lapmežciema pamatskola</t>
  </si>
  <si>
    <t>Milzkalnes sākumskola</t>
  </si>
  <si>
    <t>Pūres pamatskola</t>
  </si>
  <si>
    <t>Sēmes sākumskola</t>
  </si>
  <si>
    <t>Smārdes pamatskola</t>
  </si>
  <si>
    <t>Tukuma 2. vidusskola</t>
  </si>
  <si>
    <t>Tukuma 3. pamatskola</t>
  </si>
  <si>
    <t>Tukuma E. Birznieka-Upīša 1. pamatskola</t>
  </si>
  <si>
    <t>Tukuma Raiņa Valsts ģimnāzija</t>
  </si>
  <si>
    <t>Tumes pamatskola</t>
  </si>
  <si>
    <t>Zantes pamatskola</t>
  </si>
  <si>
    <t>Zemgales vidusskola</t>
  </si>
  <si>
    <t>"Par Tukuma novada pašvaldības 2025. gada budžetu"</t>
  </si>
  <si>
    <t>Tukuma novada Izglītības pārvalde</t>
  </si>
  <si>
    <t>Tukuma novada pamatskola "Spārni"</t>
  </si>
  <si>
    <t>10. pielikums</t>
  </si>
  <si>
    <t>Engures Mūzikas un mākslas skola</t>
  </si>
  <si>
    <t>Kandavas Mākslas un mūzikas skola</t>
  </si>
  <si>
    <t>Tukuma 2.vidusskola</t>
  </si>
  <si>
    <t>Tukuma 3.pamatskola</t>
  </si>
  <si>
    <t>Tukuma E.Birznieka-Upīša 1.pamatskola</t>
  </si>
  <si>
    <t>Tukuma Mākslas skola</t>
  </si>
  <si>
    <t>Tukuma Mūzikas skola</t>
  </si>
  <si>
    <t>Kandavas pilsētas pirmsskolas izglītības iestāde "Zīļuks"</t>
  </si>
  <si>
    <t>Tukuma pirmsskolas izglītības iestāde "Pepija"</t>
  </si>
  <si>
    <t>Engures pirmsskolas izglītības iestāde "Spārīte"</t>
  </si>
  <si>
    <t>Pūres pirmsskolas izglītības iestāde "Zemenīte"</t>
  </si>
  <si>
    <t>Slampes pirmsskolas izglītības iestāde "Pienenīte"</t>
  </si>
  <si>
    <t>Tukuma pirmsskolas izglītības iestāde "Karlsons"</t>
  </si>
  <si>
    <t>Tukuma pirmsskolas izglītības iestāde "Lotte"</t>
  </si>
  <si>
    <t>Tukuma pirmsskolas izglītības iestāde "Pasaciņa"</t>
  </si>
  <si>
    <t>Tukuma pirmsskolas izglītības iestāde "Taurenītis"</t>
  </si>
  <si>
    <t>Tukuma pirmsskolas izglītības iestāde "Vālodzīte"</t>
  </si>
  <si>
    <t>Latvijas Nacionālā kultūras centra mērķdotācija amatiermākslas kolektīvu vadītāju darba samaksai un valsts sociālās apdrošināšanas obligātajām iemaksām</t>
  </si>
  <si>
    <t>LR Izglītības un zinātnes ministrijas mērķdotācija  speciālajām izglītības iestādēm, kas nodrošina internāta pakalpojumus pedagogu darba samaksai un valsts sociālās apdrošināšanas obligātajām iemaksām</t>
  </si>
  <si>
    <t>LR Izglītības un zinātnes ministrijas mērķdotācija pašvaldību speciālajām internātskolām uzturēšanas izdevumiem</t>
  </si>
  <si>
    <t>LR Izglītības un zinātnes ministrijas mērķdotācija ēdināšanai 1.-4.klasēm</t>
  </si>
  <si>
    <t>LR Izglītības un zinātnes ministrijas mērķdotācija mācību grāmatu iegādei</t>
  </si>
  <si>
    <t>LR Izglītības un zinātnes ministrijas mērķdotācija pašvaldību bērnu no piecu gada vecuma izglītošanā nodarbināto pedagogu darba samaksai un valsts sociālās apdrošināšanas obligātajām iemaksām</t>
  </si>
  <si>
    <t>LR Izglītības un zinātnes ministrijas mērķdotācijas pašvaldībām – pašvaldību pamata un vispārējās vidējās izglītības iestāžu pedagogu darba samaksai un valsts sociālās apdrošināšanas obligātajām iemaksām</t>
  </si>
  <si>
    <t>LR Izglītības un zinātnes ministrijas mērķdotācijas pašvaldībām profesionālās ievirzes sporta izglītības programmu pedagogu darba samaksai un valsts sociālās apdrošināšanas obligātajām iemaksām</t>
  </si>
  <si>
    <t>LR Kultūras ministrijas dotācija pašvaldības izglītības iestāžu profesionālās ievirzes mūzikas un mākslas izglītības programmu pedagogu darba samaksai un valsts sociālās apdrošināšanas obligātajām iemaksām</t>
  </si>
  <si>
    <t>LR Labklājības ministrija Valsts budžeta līdzfinansējuma izlietojumu grupu dzīvokli par 2023.gadu, MK 04.12.2007. noteikumiem Nr.829 Valsts budžeta līdzfinansējums personas uzturēšanos grupu dzīv.mājā SPC ''Mežrozītes''</t>
  </si>
  <si>
    <t xml:space="preserve">LR Labklājības ministrija Valsts budžeta līdzfinansējums pamatojoties uz 2007. gada 4. decembra MK noteikumiem Nr. 829 "Noteikumi par dienas centru, grupu māju un pusceļa māju izveidošanas un uzturēšanas izdevumu līdzfinansēšanu"- grupu māja Lodes </t>
  </si>
  <si>
    <t>LR Labklājības ministrija Valsts budžeta līdzfinansējums pamatojoties uz 2007. gada 4. decembra MK noteikumiem Nr. 829 "Noteikumi par dienas centru, grupu māju un pusceļa māju izveidošanas un uzturēšanas izdevumu līdzfinansēšanu"- Avotiņš</t>
  </si>
  <si>
    <t>LR Labklājības ministrijas  garantētā minimālā ienākumu līmeņa nodrošināšanai (GMI) atbalsts /sociālie pabalsti 30% apmērā Valsts budžeta mērķdotācija</t>
  </si>
  <si>
    <t>LR Labklājības ministrijas Valsts budžeta līdzfinansējums pamatojoties uz 2018. gada 18. decembra MK noteikumiem Nr.797 "Valsts atbalsta piešķiršanas kārtība pašvaldībām par sociālo pakalpojumu nodrošināšanu personas dzīvesvietā"</t>
  </si>
  <si>
    <t xml:space="preserve">LR Labklājības ministrijas finansējums par asistenta pakalpojuma sniegšanu pašvaldībā personām ar I un II invaliditātes grupu un personām no 5 līdz 18 gadu vecumam ar invaliditāti </t>
  </si>
  <si>
    <t xml:space="preserve">LR Labklājības ministrijas finansējums Sociālās rehabilitācija pakalpojumu sniegšana - vardarbībā cietušām personām dzīvesvietā, krīzes dzīvoklī un institūcijā </t>
  </si>
  <si>
    <t>LR Labklājības ministrijas mājokļa atbalstam /sociālie pabalsti</t>
  </si>
  <si>
    <t>LR Labklājības ministrijas mērķdotācija audžuģimenei par bērna uzturnaudas palielināšanu, saskaņā ar 19.12.2017. MK noteikumiem Nr.1036</t>
  </si>
  <si>
    <t xml:space="preserve">Primārās veselības aprūpes pakalpojums </t>
  </si>
  <si>
    <t>NVD līdzekļu apjoms veselības aprūpes mājās pakalpojumu apmaksai 2024.gadam.</t>
  </si>
  <si>
    <t xml:space="preserve">LR Satiksmes ministrijas mērķdotācija pašvaldības autoceļiem un ielām  </t>
  </si>
  <si>
    <t>LR Vides aizsardzības un reģionālās attīstības ministrijas mērķdotācija Vienotajam Klientu apkalpošanas centram</t>
  </si>
  <si>
    <t>LR Vides aizsardzības un reģionālās attīstības ministrijas finansējums "Atbalsts Ukrainas iedzīvotājiem ( Sociālie pabalsti,  pedagogu atlīdzības, māc.līdzekļi)</t>
  </si>
  <si>
    <t>Nodarbinātības valsts aģentūras finansējums algotajiem sabiedriskajiem darbiem un skolēnu nodarbinātībai vasarā</t>
  </si>
  <si>
    <t>Valsts dotācija par personām, kuras ilgstošas sociālās aprūpes iestādēs ievietotas līdz 1998. gada 1. janvārim, (sask. ar 23.12.2022. MK not. Nr. 866 9.pielikumu)</t>
  </si>
  <si>
    <t>Grozījumi</t>
  </si>
  <si>
    <t>Precizētais 2025. gada budžets</t>
  </si>
  <si>
    <t>Rādītāju nosaukumi</t>
  </si>
  <si>
    <t>1000PL</t>
  </si>
  <si>
    <t>2000PL</t>
  </si>
  <si>
    <t>t. sk. tranzīta ielām</t>
  </si>
  <si>
    <t>tiltiem</t>
  </si>
  <si>
    <t>satiksmes drošības uzlabošanai</t>
  </si>
  <si>
    <t>autoceļiem un ielām, pa kurām kursē sabiedriskais transports</t>
  </si>
  <si>
    <t>5000PL</t>
  </si>
  <si>
    <t>II IZDEVUMI - kopā</t>
  </si>
  <si>
    <t>Valsts budžeta transferti</t>
  </si>
  <si>
    <t>18.0.0.0.</t>
  </si>
  <si>
    <t>Pašvaldību saņemtie valsts budžeta transferti</t>
  </si>
  <si>
    <t xml:space="preserve">    18.6.2.0.</t>
  </si>
  <si>
    <t>I IEŅĒMUMI - kopā</t>
  </si>
  <si>
    <t>Naudas līdzekļi un noguldījumi (bilances aktīvā)</t>
  </si>
  <si>
    <t>11. pielikums</t>
  </si>
  <si>
    <t xml:space="preserve">Mērķdotācijas pašvaldību ceļiem un ielām izlietojuma vidējā termiņa p r o g r a m m a  </t>
  </si>
  <si>
    <t>Budžeta kategoriju kodi</t>
  </si>
  <si>
    <t>III FINANSĒŠANA - kopā</t>
  </si>
  <si>
    <t>F22010000 AS</t>
  </si>
  <si>
    <t>12. pielikums</t>
  </si>
  <si>
    <t>vadītāju darba samaksai un valsts sociālās apdrošināšanas obligātajām iemaksām</t>
  </si>
  <si>
    <t xml:space="preserve">Džūkstes amatiermākslas kolektīvi </t>
  </si>
  <si>
    <t xml:space="preserve">Engures amatiermākslas kolektīvi </t>
  </si>
  <si>
    <t xml:space="preserve">Irlavas un Lestenes amatiermākslas kolektīvi </t>
  </si>
  <si>
    <t xml:space="preserve">Jaunpils un Viesatu amatiermākslas kolektīvi </t>
  </si>
  <si>
    <t xml:space="preserve">Zemītes amatiermākslas kolektīvi </t>
  </si>
  <si>
    <t xml:space="preserve">Kandavas amatiermākslas kolektīvi </t>
  </si>
  <si>
    <t xml:space="preserve">Valdeķu amatiermākslas kolektīvi </t>
  </si>
  <si>
    <t xml:space="preserve">Zantes amatiermākslas kolektīvi </t>
  </si>
  <si>
    <t xml:space="preserve">Pūres un Jaunsātu amatiermākslas kolektīvi </t>
  </si>
  <si>
    <t xml:space="preserve">Slampes amatiermākslas kolektīvi </t>
  </si>
  <si>
    <t xml:space="preserve">Smārdes amatiermākslas kolektīvi </t>
  </si>
  <si>
    <t xml:space="preserve">Sēmes un Zentenes amatiermākslas kolektīvi </t>
  </si>
  <si>
    <t xml:space="preserve">Tumes un Degoles amatiermākslas kolektīvi </t>
  </si>
  <si>
    <t xml:space="preserve">Tukuma amatiermākslas kolektīvi </t>
  </si>
  <si>
    <t>03</t>
  </si>
  <si>
    <t>ELFLA projekts rekreācijas vides uzlabošana Slampes pagastā</t>
  </si>
  <si>
    <t>06.08.2009</t>
  </si>
  <si>
    <t>ERAF projektam "Gājēju celiņa izbūve Lapmežciema pagastā"</t>
  </si>
  <si>
    <t>Centralizētās notekūdeņu savākšanas un ūdens piegādes sistēmas izveide Engures ciemā</t>
  </si>
  <si>
    <t>16.09.2021</t>
  </si>
  <si>
    <t>Degradētās teritorijas sakārtošana Mārtiņa ielas zonā</t>
  </si>
  <si>
    <t>29.04.2021</t>
  </si>
  <si>
    <t>ELFLA projekta "Engures novada grants ceļu pārbūve" īstenošanai</t>
  </si>
  <si>
    <t>10.08.2017</t>
  </si>
  <si>
    <t>29.06.2021</t>
  </si>
  <si>
    <t>04.11.2019</t>
  </si>
  <si>
    <t>ERAF projekta "Engures Dienas sociālās centra energoefektivitātes paaugstināšana" īstenošanai</t>
  </si>
  <si>
    <t>16.04.2019</t>
  </si>
  <si>
    <t>01.09.2020</t>
  </si>
  <si>
    <t>ERAF projekts Energoefektivitātes paaugstināšana PII "Pasaciņa", Tukumā</t>
  </si>
  <si>
    <t>09.04.2019</t>
  </si>
  <si>
    <t>20.06.2019</t>
  </si>
  <si>
    <t>Kandavas pagasta ceļa Nr.13 "P130-Uidas-Senlejas" pārbūve</t>
  </si>
  <si>
    <t>17.05.2019</t>
  </si>
  <si>
    <t>Kandavas pagasta ceļa Nr.3 "V1445-Mežmuiža" pārbūve</t>
  </si>
  <si>
    <t>10.10.2018</t>
  </si>
  <si>
    <t>Kandavas pilsētas pirmsskolas izglītības iestādes "Zīļuks" energoefektivitātes paaugstināšana</t>
  </si>
  <si>
    <t>28.08.2018</t>
  </si>
  <si>
    <t>KPFI projekts Džūkstes pamatskolas PII ēkas siltināšana</t>
  </si>
  <si>
    <t>17.03.2015</t>
  </si>
  <si>
    <t>02.07.2018</t>
  </si>
  <si>
    <t>Pakalpojumu infrastruktūras attīstība Deinstitucionalizācijas plāna īstenošanai Tukuma novada pašvaldībā</t>
  </si>
  <si>
    <t>Parka pie Kandavas Kārļa Mīlenbaha vidusskolas labiekārtošana</t>
  </si>
  <si>
    <t>26.06.2018</t>
  </si>
  <si>
    <t>Rosmes ielas rekonstrukcija uz zvejniecības uzņēmumu SIA "Nemo Z"</t>
  </si>
  <si>
    <t>SIA Kandavas komunālie pakalpojumi pamatkapitāla palielināšana KF projekta "Siltumapgādes sistēmas efektivitātes paaugstināšana, īstenojot jauna posma būvniecību Kandavā"</t>
  </si>
  <si>
    <t>27.11.2019</t>
  </si>
  <si>
    <t>Tukuma vispārējās izglītības iestāžu mācību vides uzlabošana</t>
  </si>
  <si>
    <t>06.04.2021</t>
  </si>
  <si>
    <t>"Vides investīciju fonds" SIA</t>
  </si>
  <si>
    <t>Vānes pagasta ceļa Nr.5 "Vāne-Mehdarbnīcas-Bēlerti" pārbūve</t>
  </si>
  <si>
    <t>04</t>
  </si>
  <si>
    <t>29.10.2021</t>
  </si>
  <si>
    <t>Ēkas "Silavas", Cēre, Cēres pagasts, Kandavas novads jumta seguma nomaiņa</t>
  </si>
  <si>
    <t>17.05.2018</t>
  </si>
  <si>
    <t>07.06.2021</t>
  </si>
  <si>
    <t>13.10.2021</t>
  </si>
  <si>
    <t>Prioritārā investīciju projekta Milzkalnes ielas izbūve īstenošanai</t>
  </si>
  <si>
    <t>10.09.2015</t>
  </si>
  <si>
    <t>Prioritārā investīciju projekta "Ūdenssaimniecības attīstība Engures novada Engures ciemā" īstenošanai</t>
  </si>
  <si>
    <t>15.06.2017</t>
  </si>
  <si>
    <t>Projekta Engures novada ielu un ceļu attīstība īstenošanai</t>
  </si>
  <si>
    <t>05.10.2020</t>
  </si>
  <si>
    <t>06.07.2020</t>
  </si>
  <si>
    <t>SIA Kandavas komunālie pakalpojumi pamatkapitāla palielināšana projekta "Siltuma avota efektivitātes paaugstināšanai Kandavas novadā, Vānē"</t>
  </si>
  <si>
    <t>SIA Tukuma slimnīca pamatkapitāla palielināšanai prioritārā investīciju projekta Datortomogrāfa iegāde īstenošanai</t>
  </si>
  <si>
    <t>07.07.2015</t>
  </si>
  <si>
    <t>Transporta infrastruktūras attīstība Kandavas pilsētā</t>
  </si>
  <si>
    <t>Transporta infrastruktūras attīstība Tukuma novada Kandavas pilsētā, Cēres un Zemītes pagastos</t>
  </si>
  <si>
    <t>Transporta infrastruktūras objektu attīstība pie Mīlenbaha parka, Kandavā</t>
  </si>
  <si>
    <t>09</t>
  </si>
  <si>
    <t>Transporta infrastruktūras projekts "Kandavas pilsētas ielu seguma atjaunošana un gājēju celiņa izbūve"</t>
  </si>
  <si>
    <t>14.09.2020</t>
  </si>
  <si>
    <t>Engures Mūzikas un mākslas skolas būvniecības 1.kārta</t>
  </si>
  <si>
    <t>Engures Mūzikas un mākslas skolas būvniecības 2.kārta</t>
  </si>
  <si>
    <t>28.10.2008</t>
  </si>
  <si>
    <t>Jumta seguma nomaiņa dzīv.mājai Pūre-3</t>
  </si>
  <si>
    <t>Sporta halles celtniecībai Lapmežciema novadā</t>
  </si>
  <si>
    <t>25.08.2008</t>
  </si>
  <si>
    <t>Tautas nama ēkas fasādes un administratīvā korpusa 2.stāva rekonstrukcijai</t>
  </si>
  <si>
    <t>Tukuma slimnīcas ķirurģiskā korpusa renovācija</t>
  </si>
  <si>
    <t>11.11.2009</t>
  </si>
  <si>
    <t>ELFLA projekta (Nr.18-08-A00702-000081) "Grants ceļu pārbūve Jaunpils novadā" īstenošanai</t>
  </si>
  <si>
    <t>18.02.2019</t>
  </si>
  <si>
    <t>Ēkas Vārtu ielā 3 atjaunošana</t>
  </si>
  <si>
    <t>15.11.2018</t>
  </si>
  <si>
    <t>Investīciju projektu īstenošanai (saistību pārjaunojums Jaunpils)</t>
  </si>
  <si>
    <t>07.03.2019</t>
  </si>
  <si>
    <t>Kurzemes ielas pārbūve</t>
  </si>
  <si>
    <t>22.10.2018</t>
  </si>
  <si>
    <t>Kurzemes ielas pārbūve Tukuma pilsētā, 2.kārta</t>
  </si>
  <si>
    <t>13.08.2020</t>
  </si>
  <si>
    <t>22.07.2021</t>
  </si>
  <si>
    <t>20.07.2018</t>
  </si>
  <si>
    <t>Pirmpirkuma tiesību izmantošana nedzīvojamās ēkas Tidaholmas 1, Tukumā iegādei</t>
  </si>
  <si>
    <t>25.05.2018</t>
  </si>
  <si>
    <t>Prioritārā investīciju projekta „Ielu apgaismojuma izbūve Jaunpils novada Viesatu pagasta Viesatu ciemā" īstenošanai</t>
  </si>
  <si>
    <t>07.12.2016</t>
  </si>
  <si>
    <t>Prioritārā investīciju projekta „Nekustamā īpašuma „Jaunpils Dzirnavas” iegāde” īstenošanai</t>
  </si>
  <si>
    <t>13.04.2016</t>
  </si>
  <si>
    <t>Progresa ielas pārbūve Tukumā</t>
  </si>
  <si>
    <t>27.08.2020</t>
  </si>
  <si>
    <t>02.03.2018</t>
  </si>
  <si>
    <t>30.11.2016</t>
  </si>
  <si>
    <t>Tukuma novada sociālā dienesta ēkas pārbūve, Tidaholmas ielā 1, Tukumā</t>
  </si>
  <si>
    <t>29.03.2021</t>
  </si>
  <si>
    <t>Eiropas Komisijas LIFE Vides programmas projekts "Latvijas upju baseinu apsaimniekošanas plānu ieviešana laba virszemes ūdens stāvokļa sasniegšanai" īstenošanai</t>
  </si>
  <si>
    <t>30.03.2022</t>
  </si>
  <si>
    <t>28.04.2022</t>
  </si>
  <si>
    <t>27.04.2022</t>
  </si>
  <si>
    <t>12.08.2022</t>
  </si>
  <si>
    <t>ERAF projekta "Pakalpojumu infrastruktūras attīstība Deinstitucionalizācijas plāna īstenošanai Tukuma novada pašvaldībā" īstenošanai</t>
  </si>
  <si>
    <t>31.03.2023</t>
  </si>
  <si>
    <t>01.06.2023</t>
  </si>
  <si>
    <t>Projekta "Gājēju pārvada pār dzelzceļu Tukumā pārbūve" īstenošanai</t>
  </si>
  <si>
    <t>06.07.2023</t>
  </si>
  <si>
    <t>15.08.2023</t>
  </si>
  <si>
    <t>21.06.2019</t>
  </si>
  <si>
    <t>19.09.2023</t>
  </si>
  <si>
    <t>Sporta infrastruktūras pārbūve pie Jaunpils vidusskolas</t>
  </si>
  <si>
    <t>07.12.2017</t>
  </si>
  <si>
    <t>24.02.2021</t>
  </si>
  <si>
    <t>Trīs jaunu autobusu iegāde Tukuma novada pašvaldības skolēnu pārvadājumu nodrošināšanai</t>
  </si>
  <si>
    <t>Prioritārais investīciju projekts "Ielu apgaismojuma gaismekļu piegāde un uzstādīšana Tukuma novadā”</t>
  </si>
  <si>
    <t>Tukuma E. Birznieka-Upīša 1. pamatskolas telpu vienkāršotā pārbūve un apkures un siltā ūdens tīklu vienkāršotā atjaunošana</t>
  </si>
  <si>
    <t>Asfalta seguma izbūve pašvaldības autoceļam “Ventspils šoseja-Jurģeļi-Bērziņu karjers-Milzkalnes stacija, 3.kārta”</t>
  </si>
  <si>
    <t>Darbnīcu ceļa un Pasta ielas posma asfalta segas atjaunošana Tumē</t>
  </si>
  <si>
    <t xml:space="preserve">Gājēju ietves izbūve Skolas ielā pie bērnudārza Zantē </t>
  </si>
  <si>
    <t>KOPĀ:</t>
  </si>
  <si>
    <t>Galvojumi</t>
  </si>
  <si>
    <t>"Citadele banka" AS</t>
  </si>
  <si>
    <t>Tukuma centrālās siltumapgādes sistēmas rekonstrukcija</t>
  </si>
  <si>
    <t>04.06.2007</t>
  </si>
  <si>
    <t>SEB Banka</t>
  </si>
  <si>
    <t>Studējošā kredīts</t>
  </si>
  <si>
    <t>01.11.2011</t>
  </si>
  <si>
    <t>13.12.2010</t>
  </si>
  <si>
    <t>28.11.2011</t>
  </si>
  <si>
    <t>Studiju kredīts</t>
  </si>
  <si>
    <t>15.11.2011</t>
  </si>
  <si>
    <t>26.10.2010</t>
  </si>
  <si>
    <t>28.10.2011</t>
  </si>
  <si>
    <t>SEB banka</t>
  </si>
  <si>
    <t>01.10.2012</t>
  </si>
  <si>
    <t>31.10.2013</t>
  </si>
  <si>
    <t>02.11.2017</t>
  </si>
  <si>
    <t>04.10.2013</t>
  </si>
  <si>
    <t>05.11.2010</t>
  </si>
  <si>
    <t>06.12.2018</t>
  </si>
  <si>
    <t>09.05.2018</t>
  </si>
  <si>
    <t>11.10.2013</t>
  </si>
  <si>
    <t>13.09.2016</t>
  </si>
  <si>
    <t>13.11.2012</t>
  </si>
  <si>
    <t>21.09.2010</t>
  </si>
  <si>
    <t>26.11.2012</t>
  </si>
  <si>
    <t>27.11.2018</t>
  </si>
  <si>
    <t>28.10.2013</t>
  </si>
  <si>
    <t>30.10.2012</t>
  </si>
  <si>
    <t>30.11.2010</t>
  </si>
  <si>
    <t>"SEB banka" AS</t>
  </si>
  <si>
    <t>Studējošais kredīts</t>
  </si>
  <si>
    <t>10.10.2016</t>
  </si>
  <si>
    <t>21.10.2015</t>
  </si>
  <si>
    <t>31.03.2016</t>
  </si>
  <si>
    <t>Swedbank</t>
  </si>
  <si>
    <t>Projekta "Sadzīves atkritumu apsaimniekošana Piejūras reģionā, Latvijā"īstenošana</t>
  </si>
  <si>
    <t>08.07.2008</t>
  </si>
  <si>
    <t>"Swedbank" AS</t>
  </si>
  <si>
    <t xml:space="preserve">ES projekta "Siltumtīklu rekonstrukcija Džūkstes pagastā" </t>
  </si>
  <si>
    <t>04.09.2015</t>
  </si>
  <si>
    <t>Centrālās katlu mājas rekonstrukcija Tukuma pilsētā</t>
  </si>
  <si>
    <t>21.02.2011</t>
  </si>
  <si>
    <t>Kohēzijas fonda projekta "Ūdensaimniecības pakalpojumu attīstība Kandavā" īstenošana</t>
  </si>
  <si>
    <t>20.07.2012</t>
  </si>
  <si>
    <t>Kohēzijas fonda projekts ūdenssaimniecības pakalpojumu attīstība Tukumā</t>
  </si>
  <si>
    <t>09.10.2012</t>
  </si>
  <si>
    <t>Ūdenssaimniecības pakalpojumu attīstības tehniskais projekts-Kohēzijas fonds</t>
  </si>
  <si>
    <t>20.12.2007</t>
  </si>
  <si>
    <t>Kohēzijas fonda projekta "Ūdensaimniecības pakalpojumu attīstība Kandavā, II kārta" īstenošana</t>
  </si>
  <si>
    <t>11.06.2019</t>
  </si>
  <si>
    <t>Kurzemes ielas katlu mājas rekonstrukcija</t>
  </si>
  <si>
    <t>17.04.2001</t>
  </si>
  <si>
    <t>Projekta "Biomasas katlu mājas un siltumtrases izbūve Kandavas pilsētā" īstenošanai</t>
  </si>
  <si>
    <t>01.08.2016</t>
  </si>
  <si>
    <t>ES projekta Ūdenssaimniecības attīstība Lestenes ciemā</t>
  </si>
  <si>
    <t>16.07.2014</t>
  </si>
  <si>
    <t>01.08.2023</t>
  </si>
  <si>
    <t>Kohēzijas fonda projekta "Tādu bioloģisko noārdāmo atkritumu pārstrādes iekārtu izveide poligonā "Janvāri", kas izmanto anaerobo pārstrādes metodi" īstenošanai</t>
  </si>
  <si>
    <t>26.06.2023</t>
  </si>
  <si>
    <t>Citas ilgtermiņa saistības</t>
  </si>
  <si>
    <t>Kopā saistības</t>
  </si>
  <si>
    <t>Saistību apjoms % no plānotajiem pamatbudžeta ieņēmumiem</t>
  </si>
  <si>
    <t>Plānotie pamatbudžeta ieņēmumi bez plānotajiem transferta ieņēmumiem no valsts budžeta noteiktam mērķim (izņemot klimata pārmaiņu finanšu instrumenta finansējumu) un plānotajām iemaksām pašvaldību finanšu izlīdzināšanas fondā saimnieciskajā gadā:</t>
  </si>
  <si>
    <t>Cēres sākumskola</t>
  </si>
  <si>
    <t>Tukuma novada pirmsskolas izglītības iestāde "Zemīte"</t>
  </si>
  <si>
    <t>Kandavas Deju skola</t>
  </si>
  <si>
    <t xml:space="preserve"> pedagogu darba samaksai un valsts sociālās apdrošināšanas obligātajām iemaksām</t>
  </si>
  <si>
    <t>9=(7+8)</t>
  </si>
  <si>
    <t>10=(6+9)</t>
  </si>
  <si>
    <t>Valsts budžeta 
dotācijas apjoms 
pedagoģisko 
likmju apmaksai 
(atlīdzība), EUR</t>
  </si>
  <si>
    <t>Izglītības atbalsta centrs</t>
  </si>
  <si>
    <t>7=4+6</t>
  </si>
  <si>
    <t xml:space="preserve">  CPS06 Cēres pamatskola - MD pedagogi</t>
  </si>
  <si>
    <t xml:space="preserve">  DPS06 Džūkstes pamatskola - MD pedagogi</t>
  </si>
  <si>
    <t xml:space="preserve">  EVI06 Engures vidusskola - MD pedagogi</t>
  </si>
  <si>
    <t xml:space="preserve">  IPS06 Irlavas pamatskola - MD pedagogi</t>
  </si>
  <si>
    <t xml:space="preserve">  JVI06 Jaunpils vidusskola - MD pedagogi</t>
  </si>
  <si>
    <t xml:space="preserve">  KMV06 Kandavas Kārļa Mīlenbaha vidusskola - MD pedagogi</t>
  </si>
  <si>
    <t xml:space="preserve">  KRV06 Kandavas Reģionālā pamatskola - MD pedagogi</t>
  </si>
  <si>
    <t xml:space="preserve">  LPS066 Lapmežciema pamatskola - MD pedagogi</t>
  </si>
  <si>
    <t xml:space="preserve">  MSS06 Milzkalnes sākumskola - MD pedagogi</t>
  </si>
  <si>
    <t xml:space="preserve">  PPS06 Pūres pamatskola - MD pedagogi</t>
  </si>
  <si>
    <t xml:space="preserve">  SSK06 Sēmes sākumskola - MD pedagogi</t>
  </si>
  <si>
    <t xml:space="preserve">  SPS06 Smārdes pamatskola - MD pedagogi</t>
  </si>
  <si>
    <t xml:space="preserve">  T2V06 Tukuma 2.vidusskola - MD pedagogi</t>
  </si>
  <si>
    <t xml:space="preserve">  T3P06 Tukuma 3.pamatskola - MD pedagogi</t>
  </si>
  <si>
    <t xml:space="preserve">  EBU06 Tukuma E.Birznieka Upīša 1.pamatskola - MD pedagogi</t>
  </si>
  <si>
    <t xml:space="preserve">  TRG06 Tukuma Raiņa Valsts ģimnāzija - MD pedagogi</t>
  </si>
  <si>
    <t xml:space="preserve">  TPS06 Tumes pamatskola - MD pedagogi</t>
  </si>
  <si>
    <t xml:space="preserve">  KZP06 Zantes pamatskola - MD pedagogi</t>
  </si>
  <si>
    <t xml:space="preserve">  ZVS06 Zemgales vidusskola - MD pedagogi</t>
  </si>
  <si>
    <t xml:space="preserve">  IAC06 Izglītības atbalsta centrs - MD pedagogi</t>
  </si>
  <si>
    <t xml:space="preserve">izdevumiem, </t>
  </si>
  <si>
    <r>
      <t xml:space="preserve">VSAOI, </t>
    </r>
    <r>
      <rPr>
        <b/>
        <i/>
        <sz val="10"/>
        <rFont val="Times New Roman"/>
        <family val="1"/>
        <charset val="186"/>
      </rPr>
      <t>euro</t>
    </r>
  </si>
  <si>
    <t>euro</t>
  </si>
  <si>
    <t>VSAOI , euro</t>
  </si>
  <si>
    <r>
      <t xml:space="preserve">kopā, </t>
    </r>
    <r>
      <rPr>
        <b/>
        <i/>
        <sz val="10"/>
        <rFont val="Times New Roman"/>
        <family val="1"/>
        <charset val="186"/>
      </rPr>
      <t>euro</t>
    </r>
  </si>
  <si>
    <r>
      <t xml:space="preserve">MD, </t>
    </r>
    <r>
      <rPr>
        <b/>
        <i/>
        <sz val="10"/>
        <rFont val="Times New Roman"/>
        <family val="1"/>
        <charset val="186"/>
      </rPr>
      <t>euro</t>
    </r>
  </si>
  <si>
    <t>10=(8+9)</t>
  </si>
  <si>
    <t>13=(11+12)</t>
  </si>
  <si>
    <t>Pirmsskolas izglītības iestāde "Zemīte"</t>
  </si>
  <si>
    <t>Biedrība "Dziesmu vācelīte"</t>
  </si>
  <si>
    <t>Biedrība "Florbola klubs "Irlava""</t>
  </si>
  <si>
    <t>Biedrība "Hokeja klubs Tukums"  Daiļslidošana</t>
  </si>
  <si>
    <t>Biedrība "Hokeja klubs Tukums" Hokejs</t>
  </si>
  <si>
    <t>Biedrība “Tukuma BMX riteņbraukšanas klubs”</t>
  </si>
  <si>
    <t>Biedrība Futbola klubs "Tukums 2000"</t>
  </si>
  <si>
    <t>Biedrība SK Slampe/Zevid Florbols</t>
  </si>
  <si>
    <t>Kjokunšinkai karatē “Bushido centrs"</t>
  </si>
  <si>
    <t>Sporta biedrība "Baltais drakons"</t>
  </si>
  <si>
    <t>Tukuma jauniešu iniciatīvu centrs (Mazskautu un guntiņu pulciņš)</t>
  </si>
  <si>
    <t>Tukuma jauniešu iniciatīvu centrs (Skautu un gaidu pulciņš)</t>
  </si>
  <si>
    <t>Tukuma profesionālās ievirzes deju skola "Demo"</t>
  </si>
  <si>
    <t>Izglītojamo skaits 01.09.2024.</t>
  </si>
  <si>
    <t>tajā skaitā STEM</t>
  </si>
  <si>
    <t>Janvāris</t>
  </si>
  <si>
    <t>Februāris</t>
  </si>
  <si>
    <t>Marts</t>
  </si>
  <si>
    <t>Aprīlis</t>
  </si>
  <si>
    <t>Maijs</t>
  </si>
  <si>
    <t>Septembris</t>
  </si>
  <si>
    <t>Oktobris</t>
  </si>
  <si>
    <t>Novembris</t>
  </si>
  <si>
    <t>Decembris</t>
  </si>
  <si>
    <t>Kandavas Bērnu un jaunatnes sporta skola</t>
  </si>
  <si>
    <t xml:space="preserve">	Tukuma Sporta skola</t>
  </si>
  <si>
    <t>2025.gada</t>
  </si>
  <si>
    <t>Izglītojamo skaits 01.09.2025.</t>
  </si>
  <si>
    <t>Plāns 2025.gada  4 mēnešiem euro</t>
  </si>
  <si>
    <t>Plāns 2025.gada  12 mēnešiem euro</t>
  </si>
  <si>
    <t>9=4+7</t>
  </si>
  <si>
    <t>Izglītojamo skaits 1.-4.kl. 01.09.2024</t>
  </si>
  <si>
    <t>Plāns ieņēmumiem 2025./2026.m.g. 1. semestris, euro</t>
  </si>
  <si>
    <r>
      <t xml:space="preserve">Kopā 2025.gadā, </t>
    </r>
    <r>
      <rPr>
        <b/>
        <i/>
        <sz val="9"/>
        <rFont val="Arial"/>
        <family val="2"/>
        <charset val="186"/>
      </rPr>
      <t>euro</t>
    </r>
  </si>
  <si>
    <t>Izglītojamo skaits 1.-4.kl. 01.09.2025</t>
  </si>
  <si>
    <r>
      <t xml:space="preserve">Plāns 2025.gada  8 mēnešiem, </t>
    </r>
    <r>
      <rPr>
        <b/>
        <i/>
        <sz val="10"/>
        <rFont val="Times New Roman"/>
        <family val="1"/>
        <charset val="186"/>
      </rPr>
      <t>euro</t>
    </r>
  </si>
  <si>
    <t xml:space="preserve">Valsts budžeta mērķdotācijas sadalījums 2025. gadam </t>
  </si>
  <si>
    <t xml:space="preserve">Tukuma novada speciālās izglītības iestādes pedagogu darba samaksai, valsts sociālās </t>
  </si>
  <si>
    <t xml:space="preserve">apdrošināšanas obligātajām iemaksām un uzturēšanas izdevumiem </t>
  </si>
  <si>
    <t xml:space="preserve"> Tukuma novada pašvaldības pamata un vispārējās vidējās izglītības iestāžu </t>
  </si>
  <si>
    <t xml:space="preserve"> pedagogu darba samaksai un valsts sociālās apdrošināšanas obligātām iemaksām</t>
  </si>
  <si>
    <t xml:space="preserve">Tukuma novada pašvaldības interešu izglītības programmu </t>
  </si>
  <si>
    <t>Izglītojamo 
no 5 gadu vec. skaits 01.09.2024.</t>
  </si>
  <si>
    <r>
      <t xml:space="preserve">Plāns 2025.gada  4 mēnešiem, </t>
    </r>
    <r>
      <rPr>
        <b/>
        <i/>
        <sz val="10"/>
        <rFont val="Times New Roman"/>
        <family val="1"/>
        <charset val="186"/>
      </rPr>
      <t>euro</t>
    </r>
  </si>
  <si>
    <r>
      <t xml:space="preserve">Plāns 2025.gada  12 mēnešiem, </t>
    </r>
    <r>
      <rPr>
        <b/>
        <i/>
        <sz val="10"/>
        <rFont val="Times New Roman"/>
        <family val="1"/>
        <charset val="186"/>
      </rPr>
      <t>euro</t>
    </r>
  </si>
  <si>
    <t xml:space="preserve">Tukuma novada pašvaldības izglītības iestādēs bērnu no piecu gadu vecuma izglītošanā </t>
  </si>
  <si>
    <t>nodarbināto pedagogu darba samaksai un valsts sociālās apdrošināšanas obligātām iemaksām</t>
  </si>
  <si>
    <t xml:space="preserve">Valsts budžeta līdzekļu sadalījums 2025. gadam </t>
  </si>
  <si>
    <t>Tukuma novada pašvaldības</t>
  </si>
  <si>
    <t>izglītības iestāžu 1.-4. klašu audzēkņu ēdināšanai</t>
  </si>
  <si>
    <t>Valsts budžeta mērķdotācijas sadalījums 2025. gadam</t>
  </si>
  <si>
    <t xml:space="preserve"> Tukuma novada pašvaldības māksliniecisko kolektīvu</t>
  </si>
  <si>
    <r>
      <t xml:space="preserve">Dotācijas apmērs piemaksām MIKC pedagogiem (atlīdzība), </t>
    </r>
    <r>
      <rPr>
        <b/>
        <i/>
        <sz val="10"/>
        <rFont val="Times New Roman"/>
        <family val="1"/>
        <charset val="186"/>
      </rPr>
      <t>euro</t>
    </r>
  </si>
  <si>
    <r>
      <t xml:space="preserve">Valsts budžeta 
dotācijas apjoms 
pedagoģisko 
likmju apmaksai 
(atlīdzība), </t>
    </r>
    <r>
      <rPr>
        <b/>
        <i/>
        <sz val="10"/>
        <rFont val="Times New Roman"/>
        <family val="1"/>
        <charset val="186"/>
      </rPr>
      <t>euro</t>
    </r>
  </si>
  <si>
    <r>
      <t>Dotācijas apmērs piemaksām MIKC pedagogiem (atlīdzība)</t>
    </r>
    <r>
      <rPr>
        <b/>
        <i/>
        <sz val="10"/>
        <rFont val="Times New Roman"/>
        <family val="1"/>
        <charset val="186"/>
      </rPr>
      <t>, euro</t>
    </r>
  </si>
  <si>
    <r>
      <t>Valsts budžeta 
dotācijas apjoms 
pedagoģisko 
likmju apmaksai 
(atlīdzība)</t>
    </r>
    <r>
      <rPr>
        <b/>
        <i/>
        <sz val="10"/>
        <rFont val="Times New Roman"/>
        <family val="1"/>
        <charset val="186"/>
      </rPr>
      <t>, euro</t>
    </r>
  </si>
  <si>
    <r>
      <t xml:space="preserve">Plāns 2025.gada  
4 mēnešiem, </t>
    </r>
    <r>
      <rPr>
        <b/>
        <i/>
        <sz val="9"/>
        <rFont val="Times New Roman"/>
        <family val="1"/>
        <charset val="186"/>
      </rPr>
      <t>euro</t>
    </r>
  </si>
  <si>
    <r>
      <t xml:space="preserve">Plāns 2025.gada  
12 mēnešiem, </t>
    </r>
    <r>
      <rPr>
        <b/>
        <i/>
        <sz val="9"/>
        <rFont val="Times New Roman"/>
        <family val="1"/>
        <charset val="186"/>
      </rPr>
      <t>euro</t>
    </r>
  </si>
  <si>
    <t xml:space="preserve"> izglītības iestāžu profesionālās ievirzes mākslas, mūzikas un dejas programmu</t>
  </si>
  <si>
    <t>Valsts budžeta dotācijas sadalījums 2025.gadam pašvaldību un privāto dibinātāju</t>
  </si>
  <si>
    <r>
      <t xml:space="preserve">Plāns 2025.gada  
8 mēnešiem, </t>
    </r>
    <r>
      <rPr>
        <b/>
        <i/>
        <sz val="10"/>
        <rFont val="Times New Roman"/>
        <family val="1"/>
        <charset val="186"/>
      </rPr>
      <t>euro</t>
    </r>
  </si>
  <si>
    <t xml:space="preserve">Valsts budžeta dotācijas sadalījums 2025.gadam </t>
  </si>
  <si>
    <r>
      <t xml:space="preserve">Valsts budžeta dotācijas apjoms pedagoģisko likmju apmaksai (atlīdzība), </t>
    </r>
    <r>
      <rPr>
        <b/>
        <i/>
        <sz val="10"/>
        <rFont val="Times New Roman"/>
        <family val="1"/>
        <charset val="186"/>
      </rPr>
      <t>euro</t>
    </r>
  </si>
  <si>
    <t xml:space="preserve">profesionālās ievirzes sporta izglītības iestāžu īstenotajās profesionālās ievirzes </t>
  </si>
  <si>
    <t>sporta izglītības programmās nodarbināto pedagogu darba samaksai un</t>
  </si>
  <si>
    <t xml:space="preserve"> valsts sociālās apdrošināšanas obligātajām iemaksām</t>
  </si>
  <si>
    <t>LR Izglītības un zinātnes ministrijas finansējums "Asistenta pakalpojuma nodrošināšanai pers.ar invaliditāti</t>
  </si>
  <si>
    <t>13. pielikums</t>
  </si>
  <si>
    <r>
      <t>Plāns 2025.gada  8 mēnešiem,</t>
    </r>
    <r>
      <rPr>
        <b/>
        <i/>
        <sz val="10"/>
        <rFont val="Times New Roman"/>
        <family val="1"/>
        <charset val="186"/>
      </rPr>
      <t xml:space="preserve"> euro</t>
    </r>
  </si>
  <si>
    <r>
      <t>2025.gada plāns,</t>
    </r>
    <r>
      <rPr>
        <b/>
        <i/>
        <sz val="10"/>
        <rFont val="Times New Roman"/>
        <family val="1"/>
        <charset val="186"/>
      </rPr>
      <t xml:space="preserve"> euro</t>
    </r>
  </si>
  <si>
    <r>
      <t xml:space="preserve">Prognoze 2026.gads, </t>
    </r>
    <r>
      <rPr>
        <b/>
        <i/>
        <sz val="10"/>
        <rFont val="Times New Roman"/>
        <family val="1"/>
        <charset val="186"/>
      </rPr>
      <t>euro</t>
    </r>
  </si>
  <si>
    <r>
      <t xml:space="preserve">Prognoze 2027.gads, </t>
    </r>
    <r>
      <rPr>
        <b/>
        <i/>
        <sz val="10"/>
        <rFont val="Times New Roman"/>
        <family val="1"/>
        <charset val="186"/>
      </rPr>
      <t>euro</t>
    </r>
  </si>
  <si>
    <r>
      <t>Plāns ieņēmumiem 2024./2025.m.g. 
2. semestris,</t>
    </r>
    <r>
      <rPr>
        <b/>
        <i/>
        <sz val="10"/>
        <rFont val="Times New Roman"/>
        <family val="1"/>
        <charset val="186"/>
      </rPr>
      <t xml:space="preserve"> euro</t>
    </r>
  </si>
  <si>
    <t>Slodzes</t>
  </si>
  <si>
    <t>5 (3+4)</t>
  </si>
  <si>
    <t xml:space="preserve">Tukuma muzeja amatiermākslas kolektīvi </t>
  </si>
  <si>
    <t xml:space="preserve">Tukuma Mākslas skolas amatiermākslas kolektīvi </t>
  </si>
  <si>
    <t xml:space="preserve">Tukuma Mūzikas skolas amatiermākslas kolektīvi </t>
  </si>
  <si>
    <t>Izglītojamo no 5 gadu vec. skaits 01.09.2025.</t>
  </si>
  <si>
    <r>
      <t xml:space="preserve">2025. gada plāns, </t>
    </r>
    <r>
      <rPr>
        <b/>
        <i/>
        <sz val="10"/>
        <rFont val="Times New Roman"/>
        <family val="1"/>
        <charset val="186"/>
      </rPr>
      <t>euro</t>
    </r>
  </si>
  <si>
    <t>Izglītojamo 
skaits 01.09.2024. skolā</t>
  </si>
  <si>
    <t>Izglītojamo 
skaits 01.09.2024. pirmsskolā</t>
  </si>
  <si>
    <r>
      <t xml:space="preserve">Plāns 2025.gada, </t>
    </r>
    <r>
      <rPr>
        <b/>
        <i/>
        <sz val="10"/>
        <rFont val="Times New Roman"/>
        <family val="1"/>
        <charset val="186"/>
      </rPr>
      <t>euro</t>
    </r>
  </si>
  <si>
    <r>
      <t xml:space="preserve">Mācību literatūras iegādei
(bibliotēku fonda veidošanai), </t>
    </r>
    <r>
      <rPr>
        <b/>
        <i/>
        <sz val="10"/>
        <rFont val="Times New Roman"/>
        <family val="1"/>
        <charset val="186"/>
      </rPr>
      <t>euro</t>
    </r>
  </si>
  <si>
    <t>Aprēķinātais finansējums mācību līdzekļu, t.sk., digitāla formāta, iegādei, kā arī digitālo platformu abonēšanai</t>
  </si>
  <si>
    <t xml:space="preserve">Izglītojamo 
skaits 01.09.2024. </t>
  </si>
  <si>
    <t>Citu mācību līdzekļu iegādei, euro</t>
  </si>
  <si>
    <t>Tukuma novada pašvaldības izglītības iestādēs 2025.gadam</t>
  </si>
  <si>
    <t>pārējie autoceļu un ielu uzturēšanas darbi</t>
  </si>
  <si>
    <t>Tukuma Sporta skola</t>
  </si>
  <si>
    <t/>
  </si>
  <si>
    <t>1.0.0.0.</t>
  </si>
  <si>
    <t>IENĀKUMA NODOKĻI</t>
  </si>
  <si>
    <t xml:space="preserve">  1.1.0.0.</t>
  </si>
  <si>
    <t xml:space="preserve">  Ieņēmumi no iedzīvotāju ienākuma nodokļa</t>
  </si>
  <si>
    <t>4.0.0.0.</t>
  </si>
  <si>
    <t>ĪPAŠUMA NODOKĻI</t>
  </si>
  <si>
    <t xml:space="preserve">  4.1.0.0.</t>
  </si>
  <si>
    <t xml:space="preserve">  Nekustamā īpašuma nodoklis</t>
  </si>
  <si>
    <t xml:space="preserve">    4.1.1.0.</t>
  </si>
  <si>
    <t xml:space="preserve">    Nekustamā īpašuma nodoklis par zemi</t>
  </si>
  <si>
    <t xml:space="preserve">    4.1.2.0.</t>
  </si>
  <si>
    <t xml:space="preserve">    Nekustamā īpašuma nodoklis par ēkām</t>
  </si>
  <si>
    <t xml:space="preserve">    4.1.3.0.</t>
  </si>
  <si>
    <t xml:space="preserve">    Nekustamā īpašuma nodoklis par mājokļiem</t>
  </si>
  <si>
    <t>5.0.0.0.</t>
  </si>
  <si>
    <t>NODOKĻI PAR PAKALPOJUMIEM UN PRECĒM</t>
  </si>
  <si>
    <t xml:space="preserve">  5.4.0.0.</t>
  </si>
  <si>
    <t xml:space="preserve">  Nodokļi atsevišķām precēm un pakalpojumu veidiem</t>
  </si>
  <si>
    <t xml:space="preserve">    5.4.1.0.</t>
  </si>
  <si>
    <t xml:space="preserve">    Azartspēļu nodoklis</t>
  </si>
  <si>
    <t xml:space="preserve">  5.5.0.0.</t>
  </si>
  <si>
    <t xml:space="preserve">  Nodokļi un maksājumi par tiesībām lietot atsevišķas preces</t>
  </si>
  <si>
    <t xml:space="preserve">    5.5.3.0.</t>
  </si>
  <si>
    <t xml:space="preserve">    Dabas resursu nodoklis</t>
  </si>
  <si>
    <t>8.0.0.0.</t>
  </si>
  <si>
    <t>IEŅĒMUMI NO UZŅĒMĒJDARBĪBAS UN ĪPAŠUMA</t>
  </si>
  <si>
    <t xml:space="preserve">  8.6.0.0.</t>
  </si>
  <si>
    <t xml:space="preserve">  Procentu ieņēmumi par depozītiem, kontu atlikumiem, valsts parāda vērtspapīriem un atlikto maksājumu</t>
  </si>
  <si>
    <t xml:space="preserve">    8.6.2.0.</t>
  </si>
  <si>
    <t xml:space="preserve">    Procentu ieņēmumi par kontu atlikumiem</t>
  </si>
  <si>
    <t xml:space="preserve">    8.6.4.0.</t>
  </si>
  <si>
    <t xml:space="preserve">    Procentu ieņēmumi par atlikto maksājumu no vēl nesamaksātās pirkuma maksas daļas</t>
  </si>
  <si>
    <t>9.0.0.0.</t>
  </si>
  <si>
    <t>VALSTS (PAŠVALDĪBU) NODEVAS UN KANCELEJAS NODEVAS</t>
  </si>
  <si>
    <t xml:space="preserve">  9.1.0.0.</t>
  </si>
  <si>
    <t xml:space="preserve">  Valsts nodevas par valsts sniegto nodrošinājumu un juridiskajiem un citiem pakalpojumiem</t>
  </si>
  <si>
    <t xml:space="preserve">    9.1.8.0.</t>
  </si>
  <si>
    <t xml:space="preserve">    Nodeva par Latvijas Republikas pasu un citu personu apliecinošu un tiesību apliecinošu dokumentu izsniegšanu</t>
  </si>
  <si>
    <t xml:space="preserve">  9.4.0.0.</t>
  </si>
  <si>
    <t xml:space="preserve">  Valsts nodevas, kuras ieskaita pašvaldību budžetā</t>
  </si>
  <si>
    <t xml:space="preserve">    9.4.2.0.</t>
  </si>
  <si>
    <t xml:space="preserve">    Valsts nodeva par apliecinājumiem un citu funkciju pildīšanu bāriņtiesās</t>
  </si>
  <si>
    <t xml:space="preserve">    9.4.3.0.</t>
  </si>
  <si>
    <t xml:space="preserve">    Valsts nodeva par uzvārda, vārda un tautības ieraksta maiņu personu apliecinošos dokumentos</t>
  </si>
  <si>
    <t xml:space="preserve">    9.4.5.0.</t>
  </si>
  <si>
    <t xml:space="preserve">    Valsts nodevas par laulības reģistrāciju, civilstāvokļa akta reģistra ieraksta aktualizēšanu vai atjaunošanu un atkārtotas civilstāvokļa aktu reģistrācijas apliecības izsniegšanu</t>
  </si>
  <si>
    <t xml:space="preserve">    9.4.9.0.</t>
  </si>
  <si>
    <t xml:space="preserve">    Pārējās valsts nodevas, kuras ieskaita pašvaldību budžetā</t>
  </si>
  <si>
    <t xml:space="preserve">  9.5.0.0.</t>
  </si>
  <si>
    <t xml:space="preserve">  Pašvaldību nodevas</t>
  </si>
  <si>
    <t xml:space="preserve">    9.5.1.1.</t>
  </si>
  <si>
    <t xml:space="preserve">    Pašvaldības nodeva par domes izstrādāto oficiālo dokumentu un apliecinātu to kopiju saņemšanu</t>
  </si>
  <si>
    <t xml:space="preserve">    9.5.1.2.</t>
  </si>
  <si>
    <t xml:space="preserve">    Pašvaldības nodeva par izklaidējoša rakstura pasākumu sarīkošanu publiskās vietās</t>
  </si>
  <si>
    <t xml:space="preserve">    9.5.1.4.</t>
  </si>
  <si>
    <t xml:space="preserve">    Pašvaldības nodeva par tirdzniecību publiskās vietās</t>
  </si>
  <si>
    <t xml:space="preserve">    9.5.1.7.</t>
  </si>
  <si>
    <t xml:space="preserve">    Pašvaldības nodeva par reklāmas, afišu un sludinājumu izvietošanu publiskās vietās</t>
  </si>
  <si>
    <t xml:space="preserve">    9.5.2.1.</t>
  </si>
  <si>
    <t xml:space="preserve">    Pašvaldības nodeva par būvatļaujas saņemšanu</t>
  </si>
  <si>
    <t xml:space="preserve">    9.5.2.9.</t>
  </si>
  <si>
    <t xml:space="preserve">    Pārējās nodevas, ko uzliek pašvaldības</t>
  </si>
  <si>
    <t>10.0.0.0.</t>
  </si>
  <si>
    <t>NAUDAS SODI UN SANKCIJAS</t>
  </si>
  <si>
    <t xml:space="preserve">  10.1.0.0.</t>
  </si>
  <si>
    <t xml:space="preserve">  Naudas sodi</t>
  </si>
  <si>
    <t xml:space="preserve">    10.1.4.0.</t>
  </si>
  <si>
    <t xml:space="preserve">    Naudas sodi, ko uzliek pašvaldības</t>
  </si>
  <si>
    <t xml:space="preserve">    10.1.5.0.</t>
  </si>
  <si>
    <t xml:space="preserve">    Naudas sodi, ko uzliek par pārkāpumiem ceļu satiksmē</t>
  </si>
  <si>
    <t>12.0.0.0.</t>
  </si>
  <si>
    <t>PĀRĒJIE NENODOKĻU IEŅĒMUMI</t>
  </si>
  <si>
    <t xml:space="preserve">  12.2.0.0.</t>
  </si>
  <si>
    <t xml:space="preserve">  Nenodokļu ieņēmumi un ieņēmumi no zaudējumu atlīdzībām un kompensācijām</t>
  </si>
  <si>
    <t xml:space="preserve">    12.2.3.0.</t>
  </si>
  <si>
    <t xml:space="preserve">    Ieņēmumi no ūdenstilpju un zvejas tiesību nomas un zvejas tiesību rūpnieciskas izmantošanas (licences)</t>
  </si>
  <si>
    <t xml:space="preserve">  12.3.0.0.</t>
  </si>
  <si>
    <t xml:space="preserve">  Dažādi nenodokļu ieņēmumi</t>
  </si>
  <si>
    <t xml:space="preserve">    12.3.9.0.</t>
  </si>
  <si>
    <t xml:space="preserve">    Citi dažādi nenodokļu ieņēmumi</t>
  </si>
  <si>
    <t>13.0.0.0.</t>
  </si>
  <si>
    <t>Ieņēmumi no valsts (pašvaldību) īpašuma iznomāšanas, pārdošanas un no nodokļu pamatparāda kapitalizācijas</t>
  </si>
  <si>
    <t xml:space="preserve">  13.1.0.0.</t>
  </si>
  <si>
    <t xml:space="preserve">  Ieņēmumi no ēku un būvju īpašuma pārdošanas</t>
  </si>
  <si>
    <t xml:space="preserve">  13.2.0.0.</t>
  </si>
  <si>
    <t xml:space="preserve">  Ieņēmumi no zemes, meža īpašuma pārdošanas</t>
  </si>
  <si>
    <t xml:space="preserve">    13.2.1.0.</t>
  </si>
  <si>
    <t xml:space="preserve">    Ieņēmumi no zemes īpašuma pārdošanas</t>
  </si>
  <si>
    <t xml:space="preserve">  13.4.0.0.</t>
  </si>
  <si>
    <t xml:space="preserve">  Ieņēmumi no valsts un pašvaldību kustamā īpašuma un mantas realizācijas</t>
  </si>
  <si>
    <t xml:space="preserve">    13.4.0.2.</t>
  </si>
  <si>
    <t xml:space="preserve">    Ieņēmumi no valsts un pašvaldību kustamā īpašuma un mantas realizācijas - preces 21% PVN</t>
  </si>
  <si>
    <t xml:space="preserve">    13.4.0.3.</t>
  </si>
  <si>
    <t xml:space="preserve">    Ieņēmumi no valsts un pašvaldību kustamā īpašuma un mantas realizācijas - preces 12% PVN</t>
  </si>
  <si>
    <t xml:space="preserve">    13.4.0.4.</t>
  </si>
  <si>
    <t xml:space="preserve">    Ieņēmumi no valsts un pašvaldību kustamā īpašuma un mantas realizācijas - preces markas (nav PVN objekts)</t>
  </si>
  <si>
    <t xml:space="preserve">    13.4.0.6.</t>
  </si>
  <si>
    <t xml:space="preserve">    Ieņēmumi no valsts un pašvaldību kustamā īpašuma un mantas realizācijas - kokmateriālu pārdošana</t>
  </si>
  <si>
    <t xml:space="preserve">    13.4.0.7.</t>
  </si>
  <si>
    <t xml:space="preserve">    Ieņēmumi no valsts un pašvaldību kustamā īpašuma un mantas realizācijas - preces bez PVN (savstarpējie darījumi)</t>
  </si>
  <si>
    <t xml:space="preserve">    13.4.0.8.</t>
  </si>
  <si>
    <t xml:space="preserve">    Ieņēmumi no valsts un pašvaldību kustamā īpašuma un mantas realizācijas - preces 5% PVN</t>
  </si>
  <si>
    <t xml:space="preserve">  18.6.0.0.</t>
  </si>
  <si>
    <t xml:space="preserve">  Pašvaldību saņemtie transferti no valsts budžeta</t>
  </si>
  <si>
    <t xml:space="preserve">    Pašvaldību saņemtie valsts budžeta transferti</t>
  </si>
  <si>
    <t xml:space="preserve">    18.6.3.0.</t>
  </si>
  <si>
    <t xml:space="preserve">    Pašvaldību no valsts budžeta iestādēm saņemtie transferti Eiropas Savienības politiku instrumentu un pārējās ārvalstu finanšu palīdzības līdzfinansētajiem projektiem (pasākumiem)</t>
  </si>
  <si>
    <t xml:space="preserve">    18.6.4.0.</t>
  </si>
  <si>
    <t xml:space="preserve">    Pašvaldību budžetā saņemtā dotācija no pašvaldību finanšu izlīdzināšanas fonda</t>
  </si>
  <si>
    <t>19.0.0.0.</t>
  </si>
  <si>
    <t>Pašvaldību budžetu transferti</t>
  </si>
  <si>
    <t xml:space="preserve">  19.2.0.0.</t>
  </si>
  <si>
    <t xml:space="preserve">  Pašvaldību saņemtie transferti no citām pašvaldībām</t>
  </si>
  <si>
    <t>21.0.0.0.</t>
  </si>
  <si>
    <t>Iestādes ieņēmumi</t>
  </si>
  <si>
    <t xml:space="preserve">  21.3.0.0.</t>
  </si>
  <si>
    <t xml:space="preserve">  Ieņēmumi no iestāžu sniegtajiem maksas pakalpojumiem un citi pašu ieņēmumi</t>
  </si>
  <si>
    <t xml:space="preserve">    21.3.5.0.</t>
  </si>
  <si>
    <t xml:space="preserve">    Maksa par izglītības pakalpojumiem</t>
  </si>
  <si>
    <t xml:space="preserve">    21.3.7.0.</t>
  </si>
  <si>
    <t xml:space="preserve">    Ieņēmumi par dokumentu izsniegšanu un kancelejas pakalpojumiem</t>
  </si>
  <si>
    <t xml:space="preserve">    21.3.8.0.</t>
  </si>
  <si>
    <t xml:space="preserve">    Ieņēmumi par nomu un īri</t>
  </si>
  <si>
    <t xml:space="preserve">    21.3.9.0.</t>
  </si>
  <si>
    <t xml:space="preserve">    Ieņēmumi par pārējiem sniegtajiem maksas pakalpojumiem</t>
  </si>
  <si>
    <t xml:space="preserve">  21.4.0.0.</t>
  </si>
  <si>
    <t xml:space="preserve">  Pārējie 21.3.0.0.grupā neklasificētie iestāžu ieņēmumi par iestāžu sniegtajiem maksas pakalpojumiem un citi pašu ieņēmumi</t>
  </si>
  <si>
    <t xml:space="preserve">    21.4.9.0.</t>
  </si>
  <si>
    <t xml:space="preserve">    Citi iepriekš neklasificētie pašu ieņēmumi</t>
  </si>
  <si>
    <t>Izdevumi atbilstoši funkcionālajām kategorijām</t>
  </si>
  <si>
    <t>01.000</t>
  </si>
  <si>
    <t>Vispārējie valdības dienesti</t>
  </si>
  <si>
    <t>03.000</t>
  </si>
  <si>
    <t>Sabiedriskā kārtība un drošība</t>
  </si>
  <si>
    <t>04.000</t>
  </si>
  <si>
    <t>Ekonomiskā darbība</t>
  </si>
  <si>
    <t>05.000</t>
  </si>
  <si>
    <t>Vides aizsardzība</t>
  </si>
  <si>
    <t>06.000</t>
  </si>
  <si>
    <t>Teritoriju un mājokļu apsaimniekošana</t>
  </si>
  <si>
    <t>07.000</t>
  </si>
  <si>
    <t>Veselība</t>
  </si>
  <si>
    <t>08.000</t>
  </si>
  <si>
    <t>Atpūta, kultūra un reliģija</t>
  </si>
  <si>
    <t>09.000</t>
  </si>
  <si>
    <t>Izglītība</t>
  </si>
  <si>
    <t>10.000</t>
  </si>
  <si>
    <t>Sociālā aizsardzība</t>
  </si>
  <si>
    <t>Izdevumi atbilstoši ekonomiskajām kategorijām</t>
  </si>
  <si>
    <t>1000</t>
  </si>
  <si>
    <t xml:space="preserve">  1100</t>
  </si>
  <si>
    <t xml:space="preserve">  Atalgojums</t>
  </si>
  <si>
    <t xml:space="preserve">    1110</t>
  </si>
  <si>
    <t xml:space="preserve">    Mēnešalga</t>
  </si>
  <si>
    <t xml:space="preserve">    1140</t>
  </si>
  <si>
    <t xml:space="preserve">    Piemaksas, prēmijas un naudas balvas</t>
  </si>
  <si>
    <t xml:space="preserve">    1150</t>
  </si>
  <si>
    <t xml:space="preserve">    Atalgojums fiziskām personām uz tiesiskās attiecības regulējošu dokumentu pamata</t>
  </si>
  <si>
    <t xml:space="preserve">  1200</t>
  </si>
  <si>
    <t xml:space="preserve">  Darba devēja valsts sociālās apdrošināšanas obligātās iemaksas, pabalsti un kompensācijas</t>
  </si>
  <si>
    <t xml:space="preserve">    1210</t>
  </si>
  <si>
    <t xml:space="preserve">    Darba devēja valsts sociālās apdrošināšanas obligātās iemaksas</t>
  </si>
  <si>
    <t xml:space="preserve">    1220</t>
  </si>
  <si>
    <t xml:space="preserve">    Darba devēja pabalsti, kompensācijas un citi maksājumi</t>
  </si>
  <si>
    <t>2000</t>
  </si>
  <si>
    <t xml:space="preserve">  2100</t>
  </si>
  <si>
    <t xml:space="preserve">  Mācību, darba un dienesta komandējumi, darba braucieni</t>
  </si>
  <si>
    <t xml:space="preserve">    2110</t>
  </si>
  <si>
    <t xml:space="preserve">    Iekšzemes mācību, darba un dienesta komandējumi, darba braucieni</t>
  </si>
  <si>
    <t xml:space="preserve">    2120</t>
  </si>
  <si>
    <t xml:space="preserve">    Ārvalstu mācību, darba un dienesta komandējumi, darba braucieni</t>
  </si>
  <si>
    <t xml:space="preserve">  2200</t>
  </si>
  <si>
    <t xml:space="preserve">  Pakalpojumi</t>
  </si>
  <si>
    <t xml:space="preserve">    2210</t>
  </si>
  <si>
    <t xml:space="preserve">    Izdevumi par sakaru pakalpojumiem</t>
  </si>
  <si>
    <t xml:space="preserve">    2220</t>
  </si>
  <si>
    <t xml:space="preserve">    Izdevumi par komunālajiem pakalpojumiem</t>
  </si>
  <si>
    <t xml:space="preserve">    2230</t>
  </si>
  <si>
    <t xml:space="preserve">    Dažādi pakalpojumi</t>
  </si>
  <si>
    <t xml:space="preserve">    2240</t>
  </si>
  <si>
    <t xml:space="preserve">    Remontdarbi un iestāžu uzturēšanas pakalpojumi (izņemot kapitālo remontu)</t>
  </si>
  <si>
    <t xml:space="preserve">    2250</t>
  </si>
  <si>
    <t xml:space="preserve">    Informācijas tehnoloģiju pakalpojumi</t>
  </si>
  <si>
    <t xml:space="preserve">    2260</t>
  </si>
  <si>
    <t xml:space="preserve">    Īre un noma</t>
  </si>
  <si>
    <t xml:space="preserve">    2270</t>
  </si>
  <si>
    <t xml:space="preserve">    Pārējie pakalpojumi</t>
  </si>
  <si>
    <t xml:space="preserve">    2280</t>
  </si>
  <si>
    <t xml:space="preserve">    Maksājumi par parāda apkalpošanu un komisijas maksas par izmantotajiem atvasinātajiem finanšu instrumentiem</t>
  </si>
  <si>
    <t xml:space="preserve">  2300</t>
  </si>
  <si>
    <t xml:space="preserve">  Krājumi, materiāli, energoresursi, preces, biroja preces un inventārs, kurus neuzskaita kodā 5000</t>
  </si>
  <si>
    <t xml:space="preserve">    2310</t>
  </si>
  <si>
    <t xml:space="preserve">    Izdevumi par dažādām precēm un inventāru</t>
  </si>
  <si>
    <t xml:space="preserve">    2320</t>
  </si>
  <si>
    <t xml:space="preserve">    Kurināmais un enerģētiskie materiāli</t>
  </si>
  <si>
    <t xml:space="preserve">    2340</t>
  </si>
  <si>
    <t xml:space="preserve">    Zāles, ķimikālijas, laboratorijas preces, medicīniskās ierīces, laboratorijas dzīvnieki un to uzturēšana</t>
  </si>
  <si>
    <t xml:space="preserve">    2350</t>
  </si>
  <si>
    <t xml:space="preserve">    Iestāžu uzturēšanas materiāli un preces</t>
  </si>
  <si>
    <t xml:space="preserve">    2360</t>
  </si>
  <si>
    <t xml:space="preserve">    Valsts un pašvaldību aprūpē, apgādē un dienestā (amatā) esošo personu uzturēšana</t>
  </si>
  <si>
    <t xml:space="preserve">    2370</t>
  </si>
  <si>
    <t xml:space="preserve">    Mācību līdzekļi un materiāli</t>
  </si>
  <si>
    <t xml:space="preserve">    2380</t>
  </si>
  <si>
    <t xml:space="preserve">    Specifiskie materiāli un inventārs</t>
  </si>
  <si>
    <t xml:space="preserve">    2390</t>
  </si>
  <si>
    <t xml:space="preserve">    Pārējās preces</t>
  </si>
  <si>
    <t xml:space="preserve">  2400</t>
  </si>
  <si>
    <t xml:space="preserve">  Izdevumi periodikas iegādei bibliotēku krājumiem</t>
  </si>
  <si>
    <t xml:space="preserve">  2500</t>
  </si>
  <si>
    <t xml:space="preserve">  Budžeta iestāžu nodokļu, nodevu un sankciju maksājumi</t>
  </si>
  <si>
    <t xml:space="preserve">    2510</t>
  </si>
  <si>
    <t xml:space="preserve">    Budžeta iestāžu nodokļu un nodevu maksājumi</t>
  </si>
  <si>
    <t>3000</t>
  </si>
  <si>
    <t>Subsīdijas un dotācijas</t>
  </si>
  <si>
    <t xml:space="preserve">  3200</t>
  </si>
  <si>
    <t xml:space="preserve">  Subsīdijas un dotācijas komersantiem, biedrībām, nodibinājumiem un fiziskām personām</t>
  </si>
  <si>
    <t xml:space="preserve">    3260</t>
  </si>
  <si>
    <t xml:space="preserve">    Valsts un pašvaldību budžeta dotācija komersantiem, biedrībām, nodibinājumiem un fiziskām personām</t>
  </si>
  <si>
    <t>4000</t>
  </si>
  <si>
    <t>Procentu izdevumi</t>
  </si>
  <si>
    <t xml:space="preserve">  4200</t>
  </si>
  <si>
    <t xml:space="preserve">  Procentu maksājumi iekšzemes kredītiestādēm</t>
  </si>
  <si>
    <t xml:space="preserve">    4240</t>
  </si>
  <si>
    <t xml:space="preserve">    Procentu maksājumi iekšzemes finanšu institūcijām par aizņēmumiem un vērtspapīriem</t>
  </si>
  <si>
    <t xml:space="preserve">  4300</t>
  </si>
  <si>
    <t xml:space="preserve">  Pārējie procentu maksājumi</t>
  </si>
  <si>
    <t xml:space="preserve">    4310</t>
  </si>
  <si>
    <t xml:space="preserve">    Budžeta iestāžu procentu maksājumi Valsts kasei</t>
  </si>
  <si>
    <t xml:space="preserve">    4390</t>
  </si>
  <si>
    <t xml:space="preserve">    Pārējie iepriekš neklasificētie procentu maksājumi</t>
  </si>
  <si>
    <t>5000</t>
  </si>
  <si>
    <t xml:space="preserve">  5100</t>
  </si>
  <si>
    <t xml:space="preserve">  Nemateriālie ieguldījumi</t>
  </si>
  <si>
    <t xml:space="preserve">    5110</t>
  </si>
  <si>
    <t xml:space="preserve">    Attīstības pasākumi un programmas</t>
  </si>
  <si>
    <t xml:space="preserve">    5120</t>
  </si>
  <si>
    <t xml:space="preserve">    Licences, koncesijas un patenti, preču zīmes un līdzīgas tiesības</t>
  </si>
  <si>
    <t xml:space="preserve">    5140</t>
  </si>
  <si>
    <t xml:space="preserve">    Nemateriālo ieguldījumu izveidošana</t>
  </si>
  <si>
    <t xml:space="preserve">  5200</t>
  </si>
  <si>
    <t xml:space="preserve">  Pamatlīdzekļi, ieguldījuma īpašumi un bioloģiskie aktīvi</t>
  </si>
  <si>
    <t xml:space="preserve">    5210</t>
  </si>
  <si>
    <t xml:space="preserve">    Zeme un būves</t>
  </si>
  <si>
    <t xml:space="preserve">    5220</t>
  </si>
  <si>
    <t xml:space="preserve">    Tehnoloģiskās iekārtas un mašīnas</t>
  </si>
  <si>
    <t xml:space="preserve">    5230</t>
  </si>
  <si>
    <t xml:space="preserve">    Pārējie pamatlīdzekļi</t>
  </si>
  <si>
    <t xml:space="preserve">    5240</t>
  </si>
  <si>
    <t xml:space="preserve">    Pamatlīdzekļu un ieguldījuma īpašumu izveidošana un nepabeigtā būvniecība</t>
  </si>
  <si>
    <t xml:space="preserve">    5250</t>
  </si>
  <si>
    <t xml:space="preserve">    Kapitālais remonts un rekonstrukcija</t>
  </si>
  <si>
    <t xml:space="preserve">    5260</t>
  </si>
  <si>
    <t xml:space="preserve">    Bioloģiskie un pazemes aktīvi</t>
  </si>
  <si>
    <t>6000</t>
  </si>
  <si>
    <t>Sociāla rakstura maksājumi un kompensācijas</t>
  </si>
  <si>
    <t xml:space="preserve">  6200</t>
  </si>
  <si>
    <t xml:space="preserve">  Pensijas un sociālie pabalsti naudā</t>
  </si>
  <si>
    <t xml:space="preserve">    6240</t>
  </si>
  <si>
    <t xml:space="preserve">    Valsts un pašvaldību nodarbinātības pabalsti naudā</t>
  </si>
  <si>
    <t xml:space="preserve">    6250</t>
  </si>
  <si>
    <t xml:space="preserve">    Pašvaldību sociālā palīdzība iedzīvotājiem naudā</t>
  </si>
  <si>
    <t xml:space="preserve">    6260</t>
  </si>
  <si>
    <t xml:space="preserve">    Pabalsts garantētā minimālā ienākumu līmeņa nodrošināšanai naudā</t>
  </si>
  <si>
    <t xml:space="preserve">    6270</t>
  </si>
  <si>
    <t xml:space="preserve">    Dzīvokļa pabalsts naudā</t>
  </si>
  <si>
    <t xml:space="preserve">    6290</t>
  </si>
  <si>
    <t xml:space="preserve">    Valsts un pašvaldību budžeta maksājumi</t>
  </si>
  <si>
    <t xml:space="preserve">  6300</t>
  </si>
  <si>
    <t xml:space="preserve">  Sociālie pabalsti natūrā</t>
  </si>
  <si>
    <t xml:space="preserve">    6320</t>
  </si>
  <si>
    <t xml:space="preserve">    Pašvaldību sociālā palīdzība iedzīvotājiem natūrā</t>
  </si>
  <si>
    <t xml:space="preserve">    6330</t>
  </si>
  <si>
    <t xml:space="preserve">    Atbalsta pasākumi un kompensācijas natūrā</t>
  </si>
  <si>
    <t xml:space="preserve">    6360</t>
  </si>
  <si>
    <t xml:space="preserve">    Dzīvokļa pabalsts natūrā</t>
  </si>
  <si>
    <t xml:space="preserve">  6400</t>
  </si>
  <si>
    <t xml:space="preserve">  Pārējie klasifikācijā neminētie maksājumi iedzīvotājiem natūrā un kompensācijas</t>
  </si>
  <si>
    <t xml:space="preserve">    6410</t>
  </si>
  <si>
    <t xml:space="preserve">    Pašvaldības pirktie sociālie pakalpojumi iedzīvotājiem</t>
  </si>
  <si>
    <t xml:space="preserve">    6420</t>
  </si>
  <si>
    <t xml:space="preserve">    Izdevumi par piešķīrumiem iedzīvotājiem natūrā, naudas balvas, izdevumi pašvaldību brīvprātīgo iniciatīvu izpildei</t>
  </si>
  <si>
    <t xml:space="preserve">  6500</t>
  </si>
  <si>
    <t xml:space="preserve">  Kompensācijas, kuras izmaksā personām, pamatojoties uz Latvijas tiesu, Eiropas Savienības Tiesas, Eiropas Cilvēktiesību tiesas nolēmumiem</t>
  </si>
  <si>
    <t xml:space="preserve">    6510</t>
  </si>
  <si>
    <t xml:space="preserve">    Kompensācijas, kuras izmaksā fiziskām un juridiskām personām, pamatojoties uz Latvijas tiesu un lēmējiestādes nolēmumiem</t>
  </si>
  <si>
    <t>7000</t>
  </si>
  <si>
    <t>Transferti, uzturēšanas izdevumu transferti, pašu resursu maksājumi, starptautiskā sadarbība</t>
  </si>
  <si>
    <t xml:space="preserve">  7200</t>
  </si>
  <si>
    <t xml:space="preserve">  Pašvaldību transferti un uzturēšanas izdevumu transferti</t>
  </si>
  <si>
    <t xml:space="preserve">    7210</t>
  </si>
  <si>
    <t xml:space="preserve">    Pašvaldību transferti citām pašvaldībām</t>
  </si>
  <si>
    <t xml:space="preserve">    7240</t>
  </si>
  <si>
    <t xml:space="preserve">    Pašvaldību uzturēšanas izdevumu transferti uz valsts budžetu</t>
  </si>
  <si>
    <t xml:space="preserve">    7270</t>
  </si>
  <si>
    <t xml:space="preserve">    Pašvaldību uzturēšanas izdevumu transferti valsts budžeta daļēji finansētām atvasinātām publiskām personām un budžeta nefinansētām iestādēm</t>
  </si>
  <si>
    <t xml:space="preserve">  7700</t>
  </si>
  <si>
    <t xml:space="preserve">  Starptautiskā sadarbība</t>
  </si>
  <si>
    <t xml:space="preserve">    7710</t>
  </si>
  <si>
    <t xml:space="preserve">    Biedra naudas, dalības maksa un iemaksas starptautiskajās institūcijās</t>
  </si>
  <si>
    <t>III Ieņēmumu pārsniegums (+) deficīts (-) (I-II)</t>
  </si>
  <si>
    <t>IV FINANSĒŠANA - kopā</t>
  </si>
  <si>
    <t>2</t>
  </si>
  <si>
    <t>1</t>
  </si>
  <si>
    <t>3</t>
  </si>
  <si>
    <t>F20010000</t>
  </si>
  <si>
    <t xml:space="preserve">  F21010000</t>
  </si>
  <si>
    <t xml:space="preserve">  Naudas līdzekļi</t>
  </si>
  <si>
    <t xml:space="preserve">    F21010000 AS</t>
  </si>
  <si>
    <t xml:space="preserve">    Naudas līdzekļu atlikums gada sākumā</t>
  </si>
  <si>
    <t xml:space="preserve">  F22010000</t>
  </si>
  <si>
    <t xml:space="preserve">  Pieprasījuma noguldījumi (bilances aktīvā)</t>
  </si>
  <si>
    <t xml:space="preserve">    F22010000 AS</t>
  </si>
  <si>
    <t xml:space="preserve">    Pieprasījuma noguldījumu atlikums gada sākumā</t>
  </si>
  <si>
    <t>F40020000</t>
  </si>
  <si>
    <t>Aizņēmumi</t>
  </si>
  <si>
    <t xml:space="preserve">  F40020010</t>
  </si>
  <si>
    <t xml:space="preserve">  Saņemtie aizņēmumi</t>
  </si>
  <si>
    <t xml:space="preserve">    F40320010</t>
  </si>
  <si>
    <t xml:space="preserve">    Saņemtie ilgtermiņa aizņēmumi</t>
  </si>
  <si>
    <t xml:space="preserve">  F40020020</t>
  </si>
  <si>
    <t xml:space="preserve">  Saņemto aizņēmumu atmaksa</t>
  </si>
  <si>
    <t xml:space="preserve">    F40220020</t>
  </si>
  <si>
    <t xml:space="preserve">    Saņemto vidēja termiņa aizņēmumu atmaksa</t>
  </si>
  <si>
    <t xml:space="preserve">    F40320020</t>
  </si>
  <si>
    <t xml:space="preserve">    Saņemto ilgtermiņa aizņēmumu atmaksa</t>
  </si>
  <si>
    <t>F50010000</t>
  </si>
  <si>
    <t>Akcijas un cita līdzdalība pašu kapitālā</t>
  </si>
  <si>
    <t xml:space="preserve">  F55010000</t>
  </si>
  <si>
    <t xml:space="preserve">  Akcijas un cita līdzdalība komersantu pašu kapitālā, neskaitot kopieguldījumu fondu akcijas, un ieguldījumi starptautisko organizāciju kapitālā</t>
  </si>
  <si>
    <t xml:space="preserve">    F55010010</t>
  </si>
  <si>
    <t xml:space="preserve">    Akcijas un cita līdzdalība komersantu pašu kapitālā, neskaitot kopieguldījumu fondu akcijas, un ieguldījumi starptautisko organizāciju kapitālā (iegāde)</t>
  </si>
  <si>
    <t>PAMATBUDŽETS</t>
  </si>
  <si>
    <t>Tukuma novada pašvaldība</t>
  </si>
  <si>
    <t>IEŅĒMUMU UN IZDEVUMU TĀME 2025. gadam</t>
  </si>
  <si>
    <t>ZIEDOJUMU UN DĀVINĀJUMU BUDŽETS</t>
  </si>
  <si>
    <t>Kods/ Uzskaites konts</t>
  </si>
  <si>
    <t>Lielās, Pīlādžu, Ozolu, Ziedoņa, Pumpuru ielu segumu pārbūve un gājēju drošības uzlabošana Talsu un Tidaholmas ielu krustojumā Tukumā</t>
  </si>
  <si>
    <t>Prioritārais investīciju projekts "Tukuma novada pašvaldības administratīvās ēkas vienkāršotā pārbūve Talsu ielā 4, Tukumā"</t>
  </si>
  <si>
    <t>Prioritārais investīciju projekts “Sēmes sākumskolas jumta seguma atjaunošana”</t>
  </si>
  <si>
    <t>Skolas ielas seguma atjaunošana Džūkstē, Džūkstes pagastā, Tukuma novadā</t>
  </si>
  <si>
    <t>Abavas ielas posma pārbūve Pūrē</t>
  </si>
  <si>
    <t>Operatīvā autotransporta un tā aprīkojuma, elektrošoka ierīču un ieroču iegāde Tukuma novada pašvaldības policijas darba nodrošināšanai</t>
  </si>
  <si>
    <t>Tukuma PII “Taurenītis” jumta seguma nomaiņa</t>
  </si>
  <si>
    <t>Kandavas PII “Zīļuks” teritorijas labiekārtojuma būvniecības ieceres izstrāde un būvdarbi</t>
  </si>
  <si>
    <t>Ievu un Kastaņu ielu grants seguma izbūve Tukumā</t>
  </si>
  <si>
    <t>Asfalta seguma izbūve Atlētu ielā Tukumā</t>
  </si>
  <si>
    <t>Dārzniecības, Lašu, Liepu un Nākotnes ielu posmu seguma pārbūve Engures ciemā</t>
  </si>
  <si>
    <t>Lazdu, Marsa, Zelmeņa, Ceriņu un Mazās Gravas ielu Tukumā pārbūves būvprojekta izstrāde un būvdarbi</t>
  </si>
  <si>
    <t>Gājēju celiņa posma pārbūve ar asfalta segumu gar Selgas ielu Ragaciemā, Tukuma novadā</t>
  </si>
  <si>
    <t>Prioritārais investīciju projekts “Lietus notekūdeņu attīrīšanas iekārtas Lielajā ielā, Tukumā, Tukuma novadā, izvades rekonstrukcija ar dzelzceļa šķērsojumu”</t>
  </si>
  <si>
    <t>AIZŅĒMUMI, GALVOJUMI UN ILGTERMIŅA SAISTĪBAS</t>
  </si>
  <si>
    <t xml:space="preserve"> 2025. gadam un turpmākajiem gadiem</t>
  </si>
  <si>
    <t>Tukuma 3.pamatskolas sporta zāles un stadiona būvniecība</t>
  </si>
  <si>
    <t>Līdzfinansējuma nodrošināšanai EJZF projekta "Engures novada pludmaļu un to pieguļošo teritoriju labiekārtošana" īstenošanai</t>
  </si>
  <si>
    <t>Pārjaunojuma līgums Tukums</t>
  </si>
  <si>
    <t>ELFLA projekts "Teritorijas Pasta dīķis labiekārtošana" īstenošanai Jaunpils pagastā</t>
  </si>
  <si>
    <t>ERAF projekta "Jaunu dabas un kultūras tūrisma pakalpojumu radīšana Rīgas jūras līča rietumu piekrastē" Engures pagastā</t>
  </si>
  <si>
    <t>EJZF projekta "Zvejas un jūras kultūras mantojuma centra izveide Apšuciemā" īstenošanai</t>
  </si>
  <si>
    <t>ERAF projekts Tukuma novada pašvaldības autoceļu pārbūves īstenošanai</t>
  </si>
  <si>
    <t>Projekta "Tukuma pirmsskolas izglītības iestādes "Pasaciņa" paplašināšana" īstenošanai</t>
  </si>
  <si>
    <t>ERAF projekta (Nr.9.3.1.1/19/I/009) "Deinstitucionalizācija - sociālo pakalpojumu infrastruktūras izveide un attīstība Jaunpils novadā" īstenošanai</t>
  </si>
  <si>
    <t>Projekta "Lapmežciema pagasta ielu attīstība" īstenošanai</t>
  </si>
  <si>
    <t>28.10.2020</t>
  </si>
  <si>
    <t>Investīciju projektu īstenošanai (saistību pāratjaunojums Kandava)</t>
  </si>
  <si>
    <t>ELFLA projekta "Piejūras tirdziņa" tirdzniecības vietu labiekārtošana" īstenošana</t>
  </si>
  <si>
    <t>EJZF projekta "Zvejnieka zvaigžņu ceļš īstenošanai</t>
  </si>
  <si>
    <t>Prioritārā investīciju projekta "Milzkalnes sākumskolas pārbūve" īstenošanai</t>
  </si>
  <si>
    <t>Tukuma vispārējās izglītības iestāžu mācību vides uzlabošana (ERAF projekts Nr. 8.1.2.0/17/I/015)</t>
  </si>
  <si>
    <t>Melnezera ielas pārbūve, 2.kārta</t>
  </si>
  <si>
    <t>Ielu infrastruktūras attīstība Lapmežciema pagastā</t>
  </si>
  <si>
    <t>Projekta Annas, Kalna, Miera un Magoņu ielu atjaunošana Tukumā investīciju atjaunošanai</t>
  </si>
  <si>
    <t>2022. gada prioritārā investīciju projekta "Tukuma PII "Vālodzīte" iekšējo un ārējo tīklu pārbūve"</t>
  </si>
  <si>
    <t>ERAF projekts "Energoefektivitātes paaugstināšana PII "Vālodzīte"</t>
  </si>
  <si>
    <t>Automašīnu stāvlaukuma pārbūve un izbūve pie Tukuma slimnīcas un poliklīnikas</t>
  </si>
  <si>
    <t>Abavas, Degoles, Irlavas un Ezera ielu pārbūve Tukumā</t>
  </si>
  <si>
    <t>Ceļu būvdarbi Džūkstē un Slampē, Tukuma novadā</t>
  </si>
  <si>
    <t>Abavas, Daigones un Pļavas ielu būvdarbi Kandavā, Tukuma novadā</t>
  </si>
  <si>
    <t>Pašvaldības autoceļa Ezernieki – Jaunpļavas – Rindzele tilta pār Jurģupi 5,7 km un 2,94 km posma vienkāršota atjaunošana</t>
  </si>
  <si>
    <t>Gājēju, velosipēdu ceļa un autostāvvietu izbūve Tirgus ielas, Kandavas ielas, Veļķu ielas posmos Tukumā, Tukuma novadā</t>
  </si>
  <si>
    <t>Asfalta seguma izbūve pašvaldības autoceļam "Ventspils šoseja-Jurģeļi-Bērziņu karjers-Milzkalnes stacija", 1.kārta</t>
  </si>
  <si>
    <t xml:space="preserve">ERAF projekts "Pakalpojumu infrastruktūras attīstība Deinstitucionalizācijas plāna īstenošanai Tukuma novada pašvaldībā" </t>
  </si>
  <si>
    <t>PSIA Krants projekta "Lapmežciema centralizētās siltumapgādes sistēmas siltumavota pāreja no fosilajiem uz atjaunīgajiem eneregoresursiem" īstenošanai</t>
  </si>
  <si>
    <t>VALSTS BUDŽETA TRANSFERTI</t>
  </si>
  <si>
    <t>2025. gadam</t>
  </si>
  <si>
    <t xml:space="preserve"> euro</t>
  </si>
  <si>
    <t>Apstiprināts 2025. gadam,</t>
  </si>
  <si>
    <t>turpmākajie gadi</t>
  </si>
  <si>
    <t>Pavisam</t>
  </si>
  <si>
    <t xml:space="preserve">2025.-2027. gadam </t>
  </si>
  <si>
    <t>LR Izglītības un zinātnes ministrijas mērķdotācija interešu izglītības (tajā skaitā STEM) programmu pedagogu daļējai darba samaksai un valsts sociālās apdrošināšanas obligātajām iemaksām</t>
  </si>
  <si>
    <t>LR Izglītības un zinātnes ministrijas mērķdotācija citu mācību līdzekļu iegādei</t>
  </si>
  <si>
    <t>Finansējums pašvaldības īstenotiem projektiem (Programma "Skolas piens")</t>
  </si>
  <si>
    <t>LR Labklājības ministrijas Valsts budžeta līdzfinansējums pamatojoties uz 2005.gada 15.novembra MK noteikumiem Nr.857, VI 1 sadaļas ''Noteikumi parsociālajām garantijām un atbalstu bārenim un bez vecāku gādības palikušajam bērnam, kurš ir ārpusģimenes aprūpē, kā arī pēc ārpusģimenes aprūpes beigšanās''</t>
  </si>
  <si>
    <t>4=2+3</t>
  </si>
  <si>
    <t>Pašvaldību saņemtie valsts budžeta transferti - kopā</t>
  </si>
  <si>
    <r>
      <rPr>
        <b/>
        <sz val="10"/>
        <color rgb="FF000000"/>
        <rFont val="Times New Roman"/>
        <family val="1"/>
        <charset val="186"/>
      </rPr>
      <t>A</t>
    </r>
    <r>
      <rPr>
        <b/>
        <sz val="10"/>
        <color indexed="8"/>
        <rFont val="Times New Roman"/>
        <family val="1"/>
        <charset val="186"/>
      </rPr>
      <t>pstiprināts 2025. gadam,</t>
    </r>
  </si>
  <si>
    <t>14. pielikums</t>
  </si>
  <si>
    <t>7=(4+6)</t>
  </si>
  <si>
    <r>
      <t xml:space="preserve">Plāns 2025.gada  
12 mēnešiem, </t>
    </r>
    <r>
      <rPr>
        <b/>
        <i/>
        <sz val="10"/>
        <rFont val="Times New Roman"/>
        <family val="1"/>
        <charset val="186"/>
      </rPr>
      <t>euro</t>
    </r>
  </si>
  <si>
    <t>7=(3+6)</t>
  </si>
  <si>
    <t>5=(3+4)</t>
  </si>
  <si>
    <t>Izglītojamo 
skaits 01.09.2025. skolā</t>
  </si>
  <si>
    <t>Izglītojamo 
skaits 01.09.2025. pirmsskolā</t>
  </si>
  <si>
    <t>12=(10+11)</t>
  </si>
  <si>
    <r>
      <t xml:space="preserve">Citu mācību līdzekļu iegādei, </t>
    </r>
    <r>
      <rPr>
        <b/>
        <i/>
        <sz val="10"/>
        <rFont val="Times New Roman"/>
        <family val="1"/>
        <charset val="186"/>
      </rPr>
      <t>euro</t>
    </r>
  </si>
  <si>
    <t>Gundars Važa</t>
  </si>
  <si>
    <t xml:space="preserve">Tukuma novada pašvaldības saistošajiem noteikumiem Nr.1/2025 </t>
  </si>
  <si>
    <t>Tukuma novada pašvaldības saistošajiem noteikumiem Nr.1/2025</t>
  </si>
  <si>
    <t>Domes priekšsēdētājs           (personiskais paraksts)      Gundars Važa</t>
  </si>
  <si>
    <t>Domes priekšsēdētājs         (personiskais paraksts)              Gundars Važa</t>
  </si>
  <si>
    <t>Domes priekšsēdētājs     (personiskais paraksts)  Gundars Važa</t>
  </si>
  <si>
    <t>Domes priekšsēdētājs           (personiskais paraksts)                    Gundars Važa</t>
  </si>
  <si>
    <t>Domes priekšsēdētājs   (personiskais paraksts)         Gundars Važa</t>
  </si>
  <si>
    <t>Domes priekšsēdētājs        (personiskais paraksts)               Gundars Važa</t>
  </si>
  <si>
    <t>Domes priekšsēdētājs      (personiskais paraksts)          Gundars Važa</t>
  </si>
  <si>
    <t>Domes priekšsēdētājs           (personiskais paraksts)</t>
  </si>
  <si>
    <t>Domes priekšsēdētājs    (personiskais paraksts)</t>
  </si>
  <si>
    <t>Domes priekšsēdētājs      (personiskais paraksts)</t>
  </si>
  <si>
    <t>Domes priekšsēdētājs  (personiskais paraksts)</t>
  </si>
  <si>
    <t>Domes priekšsēdētājs       (personiskais paraksts)                 Gundars Važa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</si>
</sst>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€_-;\-* #,##0.00\ _€_-;_-* &quot;-&quot;??\ _€_-;_-@_-"/>
    <numFmt numFmtId="165" formatCode="_-* #,##0_-;\-* #,##0_-;_-* &quot;-&quot;??_-;_-@_-"/>
    <numFmt numFmtId="166" formatCode="_-* #,##0\ _€_-;\-* #,##0\ _€_-;_-* &quot;-&quot;??\ _€_-;_-@_-"/>
    <numFmt numFmtId="167" formatCode="#,##0.000"/>
  </numFmts>
  <fonts count="41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2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8"/>
      <name val="Times New Roman"/>
      <family val="1"/>
      <charset val="186"/>
    </font>
    <font>
      <b/>
      <sz val="9"/>
      <name val="Times New Roman"/>
      <family val="1"/>
      <charset val="186"/>
    </font>
    <font>
      <sz val="1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name val="Arial"/>
      <family val="2"/>
      <charset val="186"/>
    </font>
    <font>
      <sz val="9"/>
      <name val="Arial"/>
      <family val="2"/>
      <charset val="186"/>
    </font>
    <font>
      <b/>
      <sz val="9"/>
      <name val="Arial"/>
      <family val="2"/>
      <charset val="186"/>
    </font>
    <font>
      <b/>
      <sz val="11"/>
      <name val="Arial"/>
      <family val="2"/>
    </font>
    <font>
      <sz val="8"/>
      <name val="Arial"/>
      <family val="2"/>
      <charset val="186"/>
    </font>
    <font>
      <b/>
      <sz val="8"/>
      <name val="Arial"/>
      <family val="2"/>
      <charset val="186"/>
    </font>
    <font>
      <sz val="11"/>
      <name val="Arial"/>
      <family val="2"/>
      <charset val="186"/>
    </font>
    <font>
      <b/>
      <i/>
      <sz val="9"/>
      <name val="Arial"/>
      <family val="2"/>
      <charset val="186"/>
    </font>
    <font>
      <b/>
      <i/>
      <sz val="9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sz val="10"/>
      <color indexed="8"/>
      <name val="f6"/>
      <family val="2"/>
    </font>
    <font>
      <b/>
      <sz val="12"/>
      <color rgb="FF0D0D0D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b/>
      <i/>
      <sz val="10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2828150273141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rgb="FFFFFFFF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43" fontId="40" fillId="0" borderId="0" applyFont="0" applyFill="0" applyBorder="0" applyAlignment="0" applyProtection="0"/>
    <xf numFmtId="0" fontId="2" fillId="0" borderId="0"/>
    <xf numFmtId="164" fontId="40" fillId="0" borderId="0" applyFont="0" applyFill="0" applyBorder="0" applyAlignment="0" applyProtection="0"/>
    <xf numFmtId="0" fontId="2" fillId="0" borderId="0"/>
    <xf numFmtId="0" fontId="2" fillId="0" borderId="0"/>
  </cellStyleXfs>
  <cellXfs count="385">
    <xf numFmtId="0" fontId="0" fillId="0" borderId="0" xfId="0"/>
    <xf numFmtId="0" fontId="30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4" fillId="0" borderId="0" xfId="0" applyFont="1"/>
    <xf numFmtId="3" fontId="5" fillId="0" borderId="0" xfId="0" applyNumberFormat="1" applyFont="1" applyAlignment="1">
      <alignment horizontal="right"/>
    </xf>
    <xf numFmtId="3" fontId="4" fillId="0" borderId="0" xfId="0" applyNumberFormat="1" applyFont="1"/>
    <xf numFmtId="0" fontId="3" fillId="0" borderId="0" xfId="2" applyFont="1" applyAlignment="1">
      <alignment horizontal="center"/>
    </xf>
    <xf numFmtId="3" fontId="3" fillId="0" borderId="0" xfId="2" applyNumberFormat="1" applyFont="1" applyAlignment="1">
      <alignment horizontal="center"/>
    </xf>
    <xf numFmtId="0" fontId="3" fillId="0" borderId="0" xfId="0" applyFont="1"/>
    <xf numFmtId="0" fontId="5" fillId="0" borderId="0" xfId="0" applyFont="1"/>
    <xf numFmtId="0" fontId="7" fillId="0" borderId="0" xfId="0" applyFont="1"/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" fontId="5" fillId="0" borderId="0" xfId="0" applyNumberFormat="1" applyFont="1"/>
    <xf numFmtId="0" fontId="3" fillId="0" borderId="2" xfId="0" applyFont="1" applyBorder="1"/>
    <xf numFmtId="0" fontId="7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2" fillId="0" borderId="0" xfId="0" applyFont="1"/>
    <xf numFmtId="0" fontId="13" fillId="0" borderId="0" xfId="0" applyFont="1" applyAlignment="1">
      <alignment horizontal="center"/>
    </xf>
    <xf numFmtId="0" fontId="14" fillId="0" borderId="0" xfId="0" applyFont="1"/>
    <xf numFmtId="3" fontId="15" fillId="0" borderId="1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15" fillId="0" borderId="0" xfId="0" applyFont="1"/>
    <xf numFmtId="0" fontId="12" fillId="0" borderId="1" xfId="0" applyFont="1" applyBorder="1" applyAlignment="1">
      <alignment horizontal="center"/>
    </xf>
    <xf numFmtId="3" fontId="7" fillId="0" borderId="2" xfId="1" applyNumberFormat="1" applyFont="1" applyBorder="1" applyAlignment="1">
      <alignment horizontal="center"/>
    </xf>
    <xf numFmtId="3" fontId="3" fillId="0" borderId="4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/>
    <xf numFmtId="0" fontId="1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15" fillId="0" borderId="0" xfId="0" applyFont="1" applyAlignment="1">
      <alignment wrapText="1"/>
    </xf>
    <xf numFmtId="0" fontId="7" fillId="0" borderId="2" xfId="0" applyFont="1" applyBorder="1"/>
    <xf numFmtId="3" fontId="3" fillId="0" borderId="5" xfId="0" applyNumberFormat="1" applyFont="1" applyBorder="1" applyAlignment="1">
      <alignment horizontal="right"/>
    </xf>
    <xf numFmtId="166" fontId="3" fillId="0" borderId="0" xfId="0" applyNumberFormat="1" applyFont="1"/>
    <xf numFmtId="3" fontId="3" fillId="0" borderId="0" xfId="0" applyNumberFormat="1" applyFont="1"/>
    <xf numFmtId="0" fontId="17" fillId="2" borderId="3" xfId="0" applyFont="1" applyFill="1" applyBorder="1" applyAlignment="1">
      <alignment horizontal="center"/>
    </xf>
    <xf numFmtId="0" fontId="17" fillId="2" borderId="7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165" fontId="3" fillId="0" borderId="0" xfId="0" applyNumberFormat="1" applyFont="1"/>
    <xf numFmtId="0" fontId="3" fillId="0" borderId="0" xfId="4" applyFont="1" applyAlignment="1">
      <alignment horizontal="center" wrapText="1"/>
    </xf>
    <xf numFmtId="0" fontId="11" fillId="0" borderId="0" xfId="4" applyFont="1" applyProtection="1">
      <protection locked="0"/>
    </xf>
    <xf numFmtId="0" fontId="11" fillId="0" borderId="0" xfId="4" applyFont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3" fontId="7" fillId="0" borderId="1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4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4" fontId="3" fillId="0" borderId="6" xfId="0" applyNumberFormat="1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8" fillId="2" borderId="2" xfId="0" applyFont="1" applyFill="1" applyBorder="1" applyAlignment="1">
      <alignment horizontal="center"/>
    </xf>
    <xf numFmtId="1" fontId="7" fillId="0" borderId="2" xfId="1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right"/>
    </xf>
    <xf numFmtId="1" fontId="3" fillId="0" borderId="9" xfId="0" applyNumberFormat="1" applyFont="1" applyBorder="1" applyAlignment="1">
      <alignment horizontal="right"/>
    </xf>
    <xf numFmtId="1" fontId="3" fillId="0" borderId="6" xfId="0" applyNumberFormat="1" applyFont="1" applyBorder="1" applyAlignment="1">
      <alignment horizontal="right"/>
    </xf>
    <xf numFmtId="0" fontId="2" fillId="0" borderId="0" xfId="0" applyFont="1"/>
    <xf numFmtId="0" fontId="18" fillId="0" borderId="0" xfId="0" applyFont="1" applyAlignment="1">
      <alignment wrapText="1"/>
    </xf>
    <xf numFmtId="0" fontId="19" fillId="0" borderId="0" xfId="0" applyFont="1"/>
    <xf numFmtId="0" fontId="18" fillId="0" borderId="0" xfId="0" applyFont="1" applyAlignment="1">
      <alignment horizontal="center" vertical="center" wrapText="1"/>
    </xf>
    <xf numFmtId="0" fontId="20" fillId="0" borderId="0" xfId="0" applyFont="1" applyAlignment="1">
      <alignment wrapText="1"/>
    </xf>
    <xf numFmtId="0" fontId="1" fillId="0" borderId="0" xfId="0" applyFont="1"/>
    <xf numFmtId="0" fontId="20" fillId="0" borderId="0" xfId="0" applyFont="1" applyAlignment="1">
      <alignment horizontal="center" vertical="center" wrapText="1"/>
    </xf>
    <xf numFmtId="0" fontId="21" fillId="0" borderId="0" xfId="0" applyFont="1"/>
    <xf numFmtId="3" fontId="21" fillId="0" borderId="0" xfId="0" applyNumberFormat="1" applyFont="1"/>
    <xf numFmtId="0" fontId="22" fillId="0" borderId="0" xfId="0" applyFont="1"/>
    <xf numFmtId="0" fontId="23" fillId="0" borderId="0" xfId="0" applyFont="1" applyAlignment="1">
      <alignment wrapText="1"/>
    </xf>
    <xf numFmtId="0" fontId="23" fillId="0" borderId="0" xfId="0" applyFont="1" applyAlignment="1">
      <alignment horizontal="center" vertical="center" wrapText="1"/>
    </xf>
    <xf numFmtId="166" fontId="20" fillId="0" borderId="0" xfId="3" applyNumberFormat="1" applyFont="1" applyBorder="1" applyAlignment="1">
      <alignment horizontal="center" vertical="center" wrapText="1"/>
    </xf>
    <xf numFmtId="0" fontId="24" fillId="0" borderId="0" xfId="0" applyFont="1"/>
    <xf numFmtId="3" fontId="18" fillId="0" borderId="1" xfId="0" applyNumberFormat="1" applyFont="1" applyBorder="1" applyAlignment="1">
      <alignment horizontal="center"/>
    </xf>
    <xf numFmtId="3" fontId="18" fillId="0" borderId="0" xfId="0" applyNumberFormat="1" applyFont="1" applyAlignment="1">
      <alignment horizontal="center"/>
    </xf>
    <xf numFmtId="0" fontId="20" fillId="0" borderId="0" xfId="0" applyFont="1"/>
    <xf numFmtId="3" fontId="18" fillId="3" borderId="11" xfId="0" applyNumberFormat="1" applyFont="1" applyFill="1" applyBorder="1" applyAlignment="1">
      <alignment horizontal="center"/>
    </xf>
    <xf numFmtId="4" fontId="18" fillId="3" borderId="11" xfId="0" applyNumberFormat="1" applyFont="1" applyFill="1" applyBorder="1" applyAlignment="1">
      <alignment horizontal="center"/>
    </xf>
    <xf numFmtId="3" fontId="18" fillId="3" borderId="1" xfId="0" applyNumberFormat="1" applyFont="1" applyFill="1" applyBorder="1" applyAlignment="1">
      <alignment horizontal="center"/>
    </xf>
    <xf numFmtId="3" fontId="2" fillId="0" borderId="12" xfId="0" applyNumberFormat="1" applyFont="1" applyBorder="1" applyAlignment="1">
      <alignment horizontal="right"/>
    </xf>
    <xf numFmtId="4" fontId="2" fillId="0" borderId="12" xfId="0" applyNumberFormat="1" applyFont="1" applyBorder="1" applyAlignment="1">
      <alignment horizontal="right"/>
    </xf>
    <xf numFmtId="3" fontId="2" fillId="0" borderId="8" xfId="0" applyNumberFormat="1" applyFont="1" applyBorder="1" applyAlignment="1">
      <alignment horizontal="right"/>
    </xf>
    <xf numFmtId="0" fontId="20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3" fontId="7" fillId="0" borderId="1" xfId="1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3" fontId="3" fillId="0" borderId="8" xfId="0" applyNumberFormat="1" applyFont="1" applyBorder="1" applyAlignment="1">
      <alignment horizontal="center"/>
    </xf>
    <xf numFmtId="0" fontId="7" fillId="2" borderId="3" xfId="0" applyFont="1" applyFill="1" applyBorder="1" applyAlignment="1">
      <alignment vertical="center" wrapText="1"/>
    </xf>
    <xf numFmtId="1" fontId="3" fillId="0" borderId="4" xfId="0" applyNumberFormat="1" applyFont="1" applyBorder="1" applyAlignment="1">
      <alignment horizontal="right"/>
    </xf>
    <xf numFmtId="0" fontId="3" fillId="4" borderId="5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166" fontId="20" fillId="2" borderId="3" xfId="3" applyNumberFormat="1" applyFont="1" applyFill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left"/>
    </xf>
    <xf numFmtId="1" fontId="3" fillId="0" borderId="9" xfId="0" applyNumberFormat="1" applyFont="1" applyBorder="1" applyAlignment="1">
      <alignment horizontal="left"/>
    </xf>
    <xf numFmtId="1" fontId="3" fillId="0" borderId="6" xfId="0" applyNumberFormat="1" applyFont="1" applyBorder="1" applyAlignment="1">
      <alignment horizontal="left"/>
    </xf>
    <xf numFmtId="0" fontId="13" fillId="0" borderId="1" xfId="0" applyFont="1" applyBorder="1"/>
    <xf numFmtId="0" fontId="13" fillId="0" borderId="11" xfId="0" applyFont="1" applyBorder="1" applyAlignment="1">
      <alignment wrapText="1"/>
    </xf>
    <xf numFmtId="0" fontId="12" fillId="0" borderId="13" xfId="0" applyFont="1" applyBorder="1"/>
    <xf numFmtId="0" fontId="16" fillId="0" borderId="13" xfId="0" applyFont="1" applyBorder="1"/>
    <xf numFmtId="0" fontId="16" fillId="0" borderId="0" xfId="0" applyFont="1"/>
    <xf numFmtId="0" fontId="12" fillId="0" borderId="14" xfId="0" applyFont="1" applyBorder="1"/>
    <xf numFmtId="0" fontId="12" fillId="0" borderId="15" xfId="0" applyFont="1" applyBorder="1"/>
    <xf numFmtId="0" fontId="13" fillId="0" borderId="10" xfId="0" applyFont="1" applyBorder="1"/>
    <xf numFmtId="0" fontId="13" fillId="0" borderId="16" xfId="0" applyFont="1" applyBorder="1"/>
    <xf numFmtId="0" fontId="3" fillId="0" borderId="0" xfId="0" applyFont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15" fillId="0" borderId="3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3" fontId="3" fillId="0" borderId="5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3" fontId="3" fillId="5" borderId="1" xfId="0" applyNumberFormat="1" applyFont="1" applyFill="1" applyBorder="1" applyAlignment="1">
      <alignment horizontal="center"/>
    </xf>
    <xf numFmtId="167" fontId="7" fillId="5" borderId="1" xfId="0" applyNumberFormat="1" applyFont="1" applyFill="1" applyBorder="1" applyAlignment="1">
      <alignment horizontal="center"/>
    </xf>
    <xf numFmtId="3" fontId="7" fillId="5" borderId="1" xfId="0" applyNumberFormat="1" applyFont="1" applyFill="1" applyBorder="1" applyAlignment="1">
      <alignment horizontal="center"/>
    </xf>
    <xf numFmtId="167" fontId="3" fillId="5" borderId="5" xfId="0" applyNumberFormat="1" applyFont="1" applyFill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167" fontId="3" fillId="0" borderId="6" xfId="0" applyNumberFormat="1" applyFont="1" applyBorder="1" applyAlignment="1">
      <alignment horizontal="center"/>
    </xf>
    <xf numFmtId="167" fontId="3" fillId="0" borderId="4" xfId="0" applyNumberFormat="1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3" fontId="3" fillId="0" borderId="4" xfId="0" applyNumberFormat="1" applyFont="1" applyBorder="1" applyAlignment="1">
      <alignment horizontal="right"/>
    </xf>
    <xf numFmtId="3" fontId="3" fillId="0" borderId="6" xfId="0" applyNumberFormat="1" applyFont="1" applyBorder="1" applyAlignment="1">
      <alignment horizontal="right"/>
    </xf>
    <xf numFmtId="3" fontId="12" fillId="0" borderId="0" xfId="0" applyNumberFormat="1" applyFont="1"/>
    <xf numFmtId="0" fontId="28" fillId="0" borderId="0" xfId="0" applyFont="1"/>
    <xf numFmtId="0" fontId="7" fillId="0" borderId="20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49" fontId="31" fillId="0" borderId="0" xfId="0" applyNumberFormat="1" applyFont="1" applyAlignment="1">
      <alignment horizontal="center" wrapText="1"/>
    </xf>
    <xf numFmtId="49" fontId="32" fillId="0" borderId="21" xfId="0" applyNumberFormat="1" applyFont="1" applyBorder="1" applyAlignment="1">
      <alignment wrapText="1"/>
    </xf>
    <xf numFmtId="49" fontId="33" fillId="0" borderId="0" xfId="0" applyNumberFormat="1" applyFont="1" applyAlignment="1">
      <alignment horizontal="left" wrapText="1"/>
    </xf>
    <xf numFmtId="0" fontId="31" fillId="0" borderId="0" xfId="0" applyFont="1" applyAlignment="1">
      <alignment horizontal="centerContinuous"/>
    </xf>
    <xf numFmtId="49" fontId="31" fillId="0" borderId="22" xfId="0" applyNumberFormat="1" applyFont="1" applyBorder="1" applyAlignment="1" applyProtection="1">
      <alignment horizontal="center" vertical="center" wrapText="1"/>
      <protection locked="0"/>
    </xf>
    <xf numFmtId="49" fontId="31" fillId="0" borderId="22" xfId="0" applyNumberFormat="1" applyFont="1" applyBorder="1" applyAlignment="1" applyProtection="1">
      <alignment horizontal="left" vertical="center" wrapText="1"/>
      <protection locked="0"/>
    </xf>
    <xf numFmtId="3" fontId="31" fillId="0" borderId="22" xfId="0" applyNumberFormat="1" applyFont="1" applyBorder="1" applyAlignment="1" applyProtection="1">
      <alignment horizontal="right" vertical="center"/>
      <protection locked="0"/>
    </xf>
    <xf numFmtId="3" fontId="32" fillId="0" borderId="22" xfId="0" applyNumberFormat="1" applyFont="1" applyBorder="1" applyAlignment="1">
      <alignment horizontal="right" vertical="center" wrapText="1"/>
    </xf>
    <xf numFmtId="49" fontId="32" fillId="0" borderId="22" xfId="0" applyNumberFormat="1" applyFont="1" applyBorder="1" applyAlignment="1" applyProtection="1">
      <alignment horizontal="left" vertical="center" wrapText="1"/>
      <protection locked="0"/>
    </xf>
    <xf numFmtId="49" fontId="34" fillId="0" borderId="0" xfId="0" applyNumberFormat="1" applyFont="1" applyAlignment="1" applyProtection="1">
      <alignment horizontal="center" vertical="center" wrapText="1"/>
      <protection locked="0"/>
    </xf>
    <xf numFmtId="49" fontId="34" fillId="0" borderId="0" xfId="0" applyNumberFormat="1" applyFont="1" applyAlignment="1" applyProtection="1">
      <alignment wrapText="1"/>
      <protection locked="0"/>
    </xf>
    <xf numFmtId="0" fontId="34" fillId="0" borderId="0" xfId="0" applyFont="1" applyAlignment="1" applyProtection="1">
      <alignment horizontal="right" vertical="center" wrapText="1"/>
      <protection locked="0"/>
    </xf>
    <xf numFmtId="0" fontId="34" fillId="0" borderId="0" xfId="0" applyFont="1" applyAlignment="1">
      <alignment horizontal="right" wrapText="1"/>
    </xf>
    <xf numFmtId="49" fontId="32" fillId="0" borderId="0" xfId="0" applyNumberFormat="1" applyFont="1" applyAlignment="1" applyProtection="1">
      <alignment horizontal="left" wrapText="1"/>
      <protection locked="0"/>
    </xf>
    <xf numFmtId="49" fontId="32" fillId="0" borderId="0" xfId="0" applyNumberFormat="1" applyFont="1" applyAlignment="1" applyProtection="1">
      <alignment wrapText="1"/>
      <protection locked="0"/>
    </xf>
    <xf numFmtId="0" fontId="31" fillId="0" borderId="0" xfId="0" applyFont="1" applyAlignment="1" applyProtection="1">
      <alignment horizontal="right" vertical="center" wrapText="1"/>
      <protection locked="0"/>
    </xf>
    <xf numFmtId="0" fontId="31" fillId="0" borderId="0" xfId="0" applyFont="1" applyAlignment="1">
      <alignment horizontal="right" wrapText="1"/>
    </xf>
    <xf numFmtId="49" fontId="32" fillId="0" borderId="23" xfId="0" applyNumberFormat="1" applyFont="1" applyBorder="1" applyAlignment="1" applyProtection="1">
      <alignment vertical="center" wrapText="1"/>
      <protection locked="0"/>
    </xf>
    <xf numFmtId="49" fontId="31" fillId="0" borderId="0" xfId="0" applyNumberFormat="1" applyFont="1" applyAlignment="1" applyProtection="1">
      <alignment horizontal="center" vertical="center" wrapText="1"/>
      <protection locked="0"/>
    </xf>
    <xf numFmtId="49" fontId="31" fillId="0" borderId="0" xfId="0" applyNumberFormat="1" applyFont="1" applyAlignment="1" applyProtection="1">
      <alignment wrapText="1"/>
      <protection locked="0"/>
    </xf>
    <xf numFmtId="0" fontId="31" fillId="0" borderId="21" xfId="0" applyFont="1" applyBorder="1" applyAlignment="1">
      <alignment horizontal="right" wrapText="1"/>
    </xf>
    <xf numFmtId="3" fontId="32" fillId="0" borderId="22" xfId="0" applyNumberFormat="1" applyFont="1" applyBorder="1" applyAlignment="1" applyProtection="1">
      <alignment horizontal="right" vertical="center" wrapText="1"/>
      <protection locked="0"/>
    </xf>
    <xf numFmtId="49" fontId="32" fillId="0" borderId="0" xfId="0" applyNumberFormat="1" applyFont="1" applyAlignment="1" applyProtection="1">
      <alignment vertical="center" wrapText="1"/>
      <protection locked="0"/>
    </xf>
    <xf numFmtId="0" fontId="31" fillId="0" borderId="21" xfId="0" applyFont="1" applyBorder="1" applyAlignment="1">
      <alignment horizontal="right" vertical="center" wrapText="1"/>
    </xf>
    <xf numFmtId="49" fontId="0" fillId="0" borderId="24" xfId="0" applyNumberFormat="1" applyBorder="1" applyAlignment="1">
      <alignment vertical="center" wrapText="1"/>
    </xf>
    <xf numFmtId="49" fontId="0" fillId="0" borderId="25" xfId="0" applyNumberFormat="1" applyBorder="1" applyAlignment="1">
      <alignment vertical="center" wrapText="1"/>
    </xf>
    <xf numFmtId="0" fontId="31" fillId="0" borderId="0" xfId="0" applyFont="1" applyAlignment="1">
      <alignment horizontal="right" vertical="center" wrapText="1"/>
    </xf>
    <xf numFmtId="4" fontId="31" fillId="0" borderId="22" xfId="0" applyNumberFormat="1" applyFont="1" applyBorder="1" applyAlignment="1">
      <alignment horizontal="right" vertical="center" wrapText="1"/>
    </xf>
    <xf numFmtId="0" fontId="31" fillId="0" borderId="22" xfId="0" applyFont="1" applyBorder="1" applyAlignment="1">
      <alignment horizontal="right" vertical="center" wrapText="1"/>
    </xf>
    <xf numFmtId="49" fontId="31" fillId="0" borderId="0" xfId="0" applyNumberFormat="1" applyFont="1" applyAlignment="1" applyProtection="1">
      <alignment vertical="center" wrapText="1"/>
      <protection locked="0"/>
    </xf>
    <xf numFmtId="49" fontId="35" fillId="0" borderId="0" xfId="0" applyNumberFormat="1" applyFont="1" applyAlignment="1">
      <alignment vertical="center" wrapText="1"/>
    </xf>
    <xf numFmtId="0" fontId="35" fillId="0" borderId="26" xfId="0" applyFont="1" applyBorder="1" applyAlignment="1" applyProtection="1">
      <alignment vertical="center"/>
      <protection locked="0"/>
    </xf>
    <xf numFmtId="0" fontId="31" fillId="0" borderId="21" xfId="0" applyFont="1" applyBorder="1" applyAlignment="1" applyProtection="1">
      <alignment vertical="center"/>
      <protection locked="0"/>
    </xf>
    <xf numFmtId="3" fontId="32" fillId="6" borderId="27" xfId="0" applyNumberFormat="1" applyFont="1" applyFill="1" applyBorder="1" applyAlignment="1" applyProtection="1">
      <alignment horizontal="right" vertical="center"/>
      <protection locked="0"/>
    </xf>
    <xf numFmtId="0" fontId="30" fillId="0" borderId="0" xfId="0" applyFont="1" applyAlignment="1">
      <alignment vertical="center"/>
    </xf>
    <xf numFmtId="14" fontId="31" fillId="0" borderId="22" xfId="0" applyNumberFormat="1" applyFont="1" applyBorder="1" applyAlignment="1" applyProtection="1">
      <alignment horizontal="center" vertical="center" wrapText="1"/>
      <protection locked="0"/>
    </xf>
    <xf numFmtId="1" fontId="2" fillId="0" borderId="0" xfId="0" applyNumberFormat="1" applyFont="1"/>
    <xf numFmtId="1" fontId="18" fillId="0" borderId="0" xfId="0" applyNumberFormat="1" applyFont="1" applyAlignment="1">
      <alignment wrapText="1"/>
    </xf>
    <xf numFmtId="166" fontId="20" fillId="0" borderId="0" xfId="0" applyNumberFormat="1" applyFont="1"/>
    <xf numFmtId="164" fontId="20" fillId="0" borderId="0" xfId="0" applyNumberFormat="1" applyFont="1"/>
    <xf numFmtId="0" fontId="10" fillId="2" borderId="3" xfId="0" applyFont="1" applyFill="1" applyBorder="1" applyAlignment="1">
      <alignment horizontal="center" wrapText="1"/>
    </xf>
    <xf numFmtId="0" fontId="36" fillId="2" borderId="2" xfId="0" applyFont="1" applyFill="1" applyBorder="1" applyAlignment="1">
      <alignment horizontal="center" wrapText="1"/>
    </xf>
    <xf numFmtId="0" fontId="7" fillId="0" borderId="3" xfId="0" applyFont="1" applyBorder="1" applyAlignment="1">
      <alignment horizontal="left" vertical="center" wrapText="1"/>
    </xf>
    <xf numFmtId="0" fontId="4" fillId="0" borderId="0" xfId="0" applyFont="1" applyAlignment="1">
      <alignment wrapText="1"/>
    </xf>
    <xf numFmtId="0" fontId="3" fillId="0" borderId="0" xfId="2" applyFont="1" applyAlignment="1">
      <alignment horizontal="center" wrapText="1"/>
    </xf>
    <xf numFmtId="2" fontId="3" fillId="0" borderId="0" xfId="0" applyNumberFormat="1" applyFont="1"/>
    <xf numFmtId="4" fontId="3" fillId="0" borderId="0" xfId="0" applyNumberFormat="1" applyFont="1"/>
    <xf numFmtId="165" fontId="3" fillId="0" borderId="5" xfId="1" applyNumberFormat="1" applyFont="1" applyBorder="1" applyAlignment="1">
      <alignment horizontal="center" vertical="center"/>
    </xf>
    <xf numFmtId="165" fontId="3" fillId="0" borderId="6" xfId="1" applyNumberFormat="1" applyFont="1" applyBorder="1" applyAlignment="1">
      <alignment horizontal="center" vertical="center"/>
    </xf>
    <xf numFmtId="0" fontId="2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left" wrapText="1"/>
    </xf>
    <xf numFmtId="0" fontId="2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left" wrapText="1"/>
    </xf>
    <xf numFmtId="165" fontId="10" fillId="0" borderId="1" xfId="1" applyNumberFormat="1" applyFont="1" applyBorder="1" applyAlignment="1">
      <alignment horizontal="right" wrapText="1"/>
    </xf>
    <xf numFmtId="165" fontId="29" fillId="0" borderId="1" xfId="1" applyNumberFormat="1" applyFont="1" applyBorder="1" applyAlignment="1">
      <alignment horizontal="center" wrapText="1"/>
    </xf>
    <xf numFmtId="165" fontId="9" fillId="0" borderId="1" xfId="1" applyNumberFormat="1" applyFont="1" applyBorder="1" applyAlignment="1">
      <alignment horizontal="right" wrapText="1"/>
    </xf>
    <xf numFmtId="165" fontId="28" fillId="0" borderId="0" xfId="1" applyNumberFormat="1" applyFont="1"/>
    <xf numFmtId="165" fontId="29" fillId="0" borderId="1" xfId="1" applyNumberFormat="1" applyFont="1" applyBorder="1" applyAlignment="1">
      <alignment horizontal="center"/>
    </xf>
    <xf numFmtId="165" fontId="7" fillId="0" borderId="1" xfId="1" applyNumberFormat="1" applyFont="1" applyBorder="1" applyAlignment="1">
      <alignment horizontal="center"/>
    </xf>
    <xf numFmtId="165" fontId="3" fillId="0" borderId="4" xfId="1" applyNumberFormat="1" applyFont="1" applyBorder="1" applyAlignment="1">
      <alignment horizontal="center"/>
    </xf>
    <xf numFmtId="165" fontId="3" fillId="0" borderId="5" xfId="1" applyNumberFormat="1" applyFont="1" applyBorder="1" applyAlignment="1">
      <alignment horizontal="center"/>
    </xf>
    <xf numFmtId="165" fontId="3" fillId="0" borderId="6" xfId="1" applyNumberFormat="1" applyFont="1" applyBorder="1" applyAlignment="1">
      <alignment horizontal="center"/>
    </xf>
    <xf numFmtId="165" fontId="3" fillId="0" borderId="3" xfId="1" applyNumberFormat="1" applyFont="1" applyBorder="1" applyAlignment="1">
      <alignment horizontal="center"/>
    </xf>
    <xf numFmtId="165" fontId="3" fillId="0" borderId="8" xfId="1" applyNumberFormat="1" applyFont="1" applyBorder="1" applyAlignment="1">
      <alignment horizontal="left"/>
    </xf>
    <xf numFmtId="1" fontId="7" fillId="0" borderId="1" xfId="1" applyNumberFormat="1" applyFont="1" applyBorder="1" applyAlignment="1">
      <alignment horizontal="center" vertical="center"/>
    </xf>
    <xf numFmtId="1" fontId="3" fillId="0" borderId="4" xfId="1" applyNumberFormat="1" applyFont="1" applyBorder="1" applyAlignment="1">
      <alignment horizontal="center" vertical="center"/>
    </xf>
    <xf numFmtId="1" fontId="3" fillId="0" borderId="5" xfId="1" applyNumberFormat="1" applyFont="1" applyBorder="1" applyAlignment="1">
      <alignment horizontal="center" vertical="center"/>
    </xf>
    <xf numFmtId="1" fontId="3" fillId="0" borderId="9" xfId="1" applyNumberFormat="1" applyFont="1" applyBorder="1" applyAlignment="1">
      <alignment horizontal="center" vertical="center"/>
    </xf>
    <xf numFmtId="1" fontId="3" fillId="0" borderId="6" xfId="1" applyNumberFormat="1" applyFont="1" applyBorder="1" applyAlignment="1">
      <alignment horizontal="center" vertical="center"/>
    </xf>
    <xf numFmtId="1" fontId="12" fillId="0" borderId="0" xfId="0" applyNumberFormat="1" applyFont="1"/>
    <xf numFmtId="1" fontId="3" fillId="0" borderId="1" xfId="0" applyNumberFormat="1" applyFont="1" applyBorder="1" applyAlignment="1">
      <alignment horizontal="center"/>
    </xf>
    <xf numFmtId="0" fontId="3" fillId="0" borderId="7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center"/>
    </xf>
    <xf numFmtId="0" fontId="4" fillId="0" borderId="10" xfId="0" applyFont="1" applyBorder="1" applyAlignment="1">
      <alignment wrapText="1"/>
    </xf>
    <xf numFmtId="165" fontId="16" fillId="0" borderId="4" xfId="1" applyNumberFormat="1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9" xfId="0" applyFont="1" applyBorder="1" applyAlignment="1">
      <alignment horizontal="left"/>
    </xf>
    <xf numFmtId="165" fontId="16" fillId="0" borderId="5" xfId="1" applyNumberFormat="1" applyFont="1" applyBorder="1" applyAlignment="1">
      <alignment horizontal="center"/>
    </xf>
    <xf numFmtId="0" fontId="16" fillId="0" borderId="9" xfId="0" applyFont="1" applyBorder="1" applyAlignment="1">
      <alignment horizontal="left" wrapText="1"/>
    </xf>
    <xf numFmtId="0" fontId="16" fillId="0" borderId="6" xfId="0" applyFont="1" applyBorder="1" applyAlignment="1">
      <alignment horizontal="center"/>
    </xf>
    <xf numFmtId="0" fontId="16" fillId="0" borderId="6" xfId="0" applyFont="1" applyBorder="1" applyAlignment="1">
      <alignment horizontal="left"/>
    </xf>
    <xf numFmtId="165" fontId="16" fillId="0" borderId="6" xfId="1" applyNumberFormat="1" applyFont="1" applyBorder="1" applyAlignment="1">
      <alignment horizontal="center"/>
    </xf>
    <xf numFmtId="0" fontId="13" fillId="0" borderId="2" xfId="0" applyFont="1" applyBorder="1"/>
    <xf numFmtId="0" fontId="16" fillId="0" borderId="2" xfId="0" applyFont="1" applyBorder="1"/>
    <xf numFmtId="165" fontId="13" fillId="0" borderId="2" xfId="1" applyNumberFormat="1" applyFont="1" applyBorder="1" applyAlignment="1">
      <alignment horizontal="center"/>
    </xf>
    <xf numFmtId="0" fontId="16" fillId="0" borderId="1" xfId="0" applyFont="1" applyBorder="1"/>
    <xf numFmtId="165" fontId="13" fillId="0" borderId="1" xfId="1" applyNumberFormat="1" applyFont="1" applyBorder="1" applyAlignment="1">
      <alignment horizontal="center"/>
    </xf>
    <xf numFmtId="0" fontId="16" fillId="0" borderId="0" xfId="0" applyFont="1" applyAlignment="1">
      <alignment horizontal="center" vertical="center"/>
    </xf>
    <xf numFmtId="3" fontId="13" fillId="0" borderId="1" xfId="0" applyNumberFormat="1" applyFont="1" applyBorder="1" applyAlignment="1">
      <alignment horizontal="center" vertical="center"/>
    </xf>
    <xf numFmtId="3" fontId="13" fillId="0" borderId="1" xfId="0" applyNumberFormat="1" applyFont="1" applyBorder="1" applyAlignment="1">
      <alignment horizontal="center"/>
    </xf>
    <xf numFmtId="0" fontId="16" fillId="3" borderId="11" xfId="0" applyFont="1" applyFill="1" applyBorder="1" applyAlignment="1">
      <alignment horizontal="left"/>
    </xf>
    <xf numFmtId="3" fontId="16" fillId="3" borderId="11" xfId="0" applyNumberFormat="1" applyFont="1" applyFill="1" applyBorder="1" applyAlignment="1">
      <alignment horizontal="center" vertical="center"/>
    </xf>
    <xf numFmtId="3" fontId="16" fillId="3" borderId="11" xfId="0" applyNumberFormat="1" applyFont="1" applyFill="1" applyBorder="1" applyAlignment="1">
      <alignment horizontal="center"/>
    </xf>
    <xf numFmtId="166" fontId="16" fillId="3" borderId="1" xfId="0" applyNumberFormat="1" applyFont="1" applyFill="1" applyBorder="1" applyAlignment="1">
      <alignment horizontal="center"/>
    </xf>
    <xf numFmtId="0" fontId="16" fillId="0" borderId="12" xfId="0" applyFont="1" applyBorder="1" applyAlignment="1">
      <alignment horizontal="right"/>
    </xf>
    <xf numFmtId="3" fontId="16" fillId="0" borderId="12" xfId="0" applyNumberFormat="1" applyFont="1" applyBorder="1" applyAlignment="1">
      <alignment horizontal="center" vertical="center"/>
    </xf>
    <xf numFmtId="3" fontId="16" fillId="0" borderId="12" xfId="0" applyNumberFormat="1" applyFont="1" applyBorder="1" applyAlignment="1">
      <alignment horizontal="right"/>
    </xf>
    <xf numFmtId="166" fontId="16" fillId="0" borderId="8" xfId="0" applyNumberFormat="1" applyFont="1" applyBorder="1" applyAlignment="1">
      <alignment horizontal="right"/>
    </xf>
    <xf numFmtId="0" fontId="16" fillId="0" borderId="18" xfId="0" applyFont="1" applyBorder="1" applyAlignment="1">
      <alignment horizontal="right"/>
    </xf>
    <xf numFmtId="0" fontId="16" fillId="0" borderId="6" xfId="0" applyFont="1" applyBorder="1" applyAlignment="1">
      <alignment horizontal="right"/>
    </xf>
    <xf numFmtId="3" fontId="16" fillId="0" borderId="15" xfId="0" applyNumberFormat="1" applyFont="1" applyBorder="1" applyAlignment="1">
      <alignment horizontal="center" vertical="center"/>
    </xf>
    <xf numFmtId="3" fontId="16" fillId="0" borderId="15" xfId="0" applyNumberFormat="1" applyFont="1" applyBorder="1" applyAlignment="1">
      <alignment horizontal="right"/>
    </xf>
    <xf numFmtId="166" fontId="16" fillId="0" borderId="2" xfId="0" applyNumberFormat="1" applyFont="1" applyBorder="1" applyAlignment="1">
      <alignment horizontal="right"/>
    </xf>
    <xf numFmtId="0" fontId="13" fillId="0" borderId="1" xfId="0" applyFont="1" applyBorder="1" applyAlignment="1">
      <alignment horizontal="center" vertical="center"/>
    </xf>
    <xf numFmtId="1" fontId="16" fillId="0" borderId="4" xfId="0" applyNumberFormat="1" applyFont="1" applyBorder="1" applyAlignment="1">
      <alignment horizontal="left"/>
    </xf>
    <xf numFmtId="1" fontId="16" fillId="0" borderId="4" xfId="0" applyNumberFormat="1" applyFont="1" applyBorder="1" applyAlignment="1">
      <alignment horizontal="center" vertical="center"/>
    </xf>
    <xf numFmtId="1" fontId="16" fillId="0" borderId="5" xfId="0" applyNumberFormat="1" applyFont="1" applyBorder="1" applyAlignment="1">
      <alignment horizontal="left"/>
    </xf>
    <xf numFmtId="1" fontId="16" fillId="0" borderId="5" xfId="0" applyNumberFormat="1" applyFont="1" applyBorder="1" applyAlignment="1">
      <alignment horizontal="center" vertical="center"/>
    </xf>
    <xf numFmtId="1" fontId="16" fillId="0" borderId="9" xfId="0" applyNumberFormat="1" applyFont="1" applyBorder="1" applyAlignment="1">
      <alignment horizontal="left"/>
    </xf>
    <xf numFmtId="1" fontId="16" fillId="0" borderId="9" xfId="0" applyNumberFormat="1" applyFont="1" applyBorder="1" applyAlignment="1">
      <alignment horizontal="center" vertical="center"/>
    </xf>
    <xf numFmtId="165" fontId="16" fillId="0" borderId="9" xfId="1" applyNumberFormat="1" applyFont="1" applyBorder="1" applyAlignment="1">
      <alignment horizontal="center"/>
    </xf>
    <xf numFmtId="1" fontId="16" fillId="0" borderId="6" xfId="0" applyNumberFormat="1" applyFont="1" applyBorder="1" applyAlignment="1">
      <alignment horizontal="left"/>
    </xf>
    <xf numFmtId="1" fontId="16" fillId="0" borderId="6" xfId="0" applyNumberFormat="1" applyFont="1" applyBorder="1" applyAlignment="1">
      <alignment horizontal="center" vertical="center"/>
    </xf>
    <xf numFmtId="3" fontId="16" fillId="0" borderId="28" xfId="0" applyNumberFormat="1" applyFont="1" applyBorder="1" applyAlignment="1">
      <alignment horizontal="left"/>
    </xf>
    <xf numFmtId="3" fontId="16" fillId="0" borderId="29" xfId="0" applyNumberFormat="1" applyFont="1" applyBorder="1" applyAlignment="1">
      <alignment horizontal="right"/>
    </xf>
    <xf numFmtId="3" fontId="16" fillId="0" borderId="30" xfId="0" applyNumberFormat="1" applyFont="1" applyBorder="1" applyAlignment="1">
      <alignment horizontal="left"/>
    </xf>
    <xf numFmtId="3" fontId="16" fillId="0" borderId="31" xfId="0" applyNumberFormat="1" applyFont="1" applyBorder="1" applyAlignment="1">
      <alignment horizontal="right"/>
    </xf>
    <xf numFmtId="3" fontId="16" fillId="0" borderId="32" xfId="0" applyNumberFormat="1" applyFont="1" applyBorder="1" applyAlignment="1">
      <alignment horizontal="left"/>
    </xf>
    <xf numFmtId="3" fontId="16" fillId="0" borderId="33" xfId="0" applyNumberFormat="1" applyFont="1" applyBorder="1" applyAlignment="1">
      <alignment horizontal="right"/>
    </xf>
    <xf numFmtId="0" fontId="16" fillId="0" borderId="0" xfId="0" applyFont="1" applyAlignment="1">
      <alignment horizontal="center"/>
    </xf>
    <xf numFmtId="0" fontId="16" fillId="0" borderId="5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/>
    </xf>
    <xf numFmtId="0" fontId="4" fillId="0" borderId="10" xfId="0" applyFont="1" applyBorder="1"/>
    <xf numFmtId="1" fontId="37" fillId="0" borderId="4" xfId="1" applyNumberFormat="1" applyFont="1" applyBorder="1" applyAlignment="1">
      <alignment horizontal="center"/>
    </xf>
    <xf numFmtId="1" fontId="37" fillId="0" borderId="5" xfId="1" applyNumberFormat="1" applyFont="1" applyBorder="1" applyAlignment="1">
      <alignment horizontal="center"/>
    </xf>
    <xf numFmtId="165" fontId="16" fillId="0" borderId="8" xfId="1" applyNumberFormat="1" applyFont="1" applyBorder="1" applyAlignment="1">
      <alignment horizontal="center"/>
    </xf>
    <xf numFmtId="1" fontId="16" fillId="0" borderId="5" xfId="1" applyNumberFormat="1" applyFont="1" applyBorder="1" applyAlignment="1">
      <alignment horizontal="center"/>
    </xf>
    <xf numFmtId="0" fontId="16" fillId="0" borderId="5" xfId="0" applyFont="1" applyBorder="1" applyAlignment="1">
      <alignment horizontal="left"/>
    </xf>
    <xf numFmtId="0" fontId="16" fillId="4" borderId="5" xfId="0" applyFont="1" applyFill="1" applyBorder="1" applyAlignment="1">
      <alignment horizontal="left"/>
    </xf>
    <xf numFmtId="1" fontId="37" fillId="0" borderId="9" xfId="1" applyNumberFormat="1" applyFont="1" applyBorder="1" applyAlignment="1">
      <alignment horizontal="center"/>
    </xf>
    <xf numFmtId="1" fontId="37" fillId="0" borderId="6" xfId="1" applyNumberFormat="1" applyFont="1" applyBorder="1" applyAlignment="1">
      <alignment horizontal="center"/>
    </xf>
    <xf numFmtId="1" fontId="13" fillId="0" borderId="2" xfId="1" applyNumberFormat="1" applyFont="1" applyBorder="1" applyAlignment="1">
      <alignment horizontal="center"/>
    </xf>
    <xf numFmtId="1" fontId="13" fillId="0" borderId="1" xfId="1" applyNumberFormat="1" applyFont="1" applyBorder="1" applyAlignment="1">
      <alignment horizontal="center"/>
    </xf>
    <xf numFmtId="3" fontId="16" fillId="0" borderId="4" xfId="0" applyNumberFormat="1" applyFont="1" applyBorder="1" applyAlignment="1">
      <alignment horizontal="left"/>
    </xf>
    <xf numFmtId="1" fontId="16" fillId="0" borderId="4" xfId="1" applyNumberFormat="1" applyFont="1" applyBorder="1" applyAlignment="1">
      <alignment horizontal="center"/>
    </xf>
    <xf numFmtId="165" fontId="16" fillId="2" borderId="3" xfId="1" applyNumberFormat="1" applyFont="1" applyFill="1" applyBorder="1" applyAlignment="1">
      <alignment horizontal="center" vertical="center"/>
    </xf>
    <xf numFmtId="1" fontId="16" fillId="0" borderId="9" xfId="1" applyNumberFormat="1" applyFont="1" applyBorder="1" applyAlignment="1">
      <alignment horizontal="center"/>
    </xf>
    <xf numFmtId="165" fontId="16" fillId="2" borderId="9" xfId="1" applyNumberFormat="1" applyFont="1" applyFill="1" applyBorder="1" applyAlignment="1">
      <alignment horizontal="center" vertical="center"/>
    </xf>
    <xf numFmtId="1" fontId="16" fillId="4" borderId="5" xfId="1" applyNumberFormat="1" applyFont="1" applyFill="1" applyBorder="1" applyAlignment="1">
      <alignment horizontal="center"/>
    </xf>
    <xf numFmtId="0" fontId="16" fillId="0" borderId="6" xfId="0" applyFont="1" applyBorder="1" applyAlignment="1">
      <alignment horizontal="left" wrapText="1"/>
    </xf>
    <xf numFmtId="1" fontId="16" fillId="0" borderId="6" xfId="1" applyNumberFormat="1" applyFont="1" applyBorder="1" applyAlignment="1">
      <alignment horizontal="center"/>
    </xf>
    <xf numFmtId="165" fontId="16" fillId="2" borderId="6" xfId="1" applyNumberFormat="1" applyFont="1" applyFill="1" applyBorder="1" applyAlignment="1">
      <alignment horizontal="center" vertical="center"/>
    </xf>
    <xf numFmtId="0" fontId="38" fillId="0" borderId="17" xfId="0" applyFont="1" applyBorder="1" applyAlignment="1">
      <alignment vertical="center"/>
    </xf>
    <xf numFmtId="0" fontId="38" fillId="0" borderId="34" xfId="0" applyFont="1" applyBorder="1" applyAlignment="1">
      <alignment vertical="center"/>
    </xf>
    <xf numFmtId="3" fontId="38" fillId="0" borderId="34" xfId="0" applyNumberFormat="1" applyFont="1" applyBorder="1" applyAlignment="1">
      <alignment horizontal="center" vertical="center"/>
    </xf>
    <xf numFmtId="3" fontId="38" fillId="0" borderId="29" xfId="0" applyNumberFormat="1" applyFont="1" applyBorder="1" applyAlignment="1">
      <alignment horizontal="center" vertical="center"/>
    </xf>
    <xf numFmtId="3" fontId="16" fillId="0" borderId="18" xfId="0" applyNumberFormat="1" applyFont="1" applyBorder="1" applyAlignment="1">
      <alignment horizontal="center"/>
    </xf>
    <xf numFmtId="3" fontId="16" fillId="4" borderId="30" xfId="0" applyNumberFormat="1" applyFont="1" applyFill="1" applyBorder="1" applyAlignment="1">
      <alignment horizontal="left"/>
    </xf>
    <xf numFmtId="3" fontId="16" fillId="4" borderId="30" xfId="0" applyNumberFormat="1" applyFont="1" applyFill="1" applyBorder="1" applyAlignment="1">
      <alignment horizontal="right"/>
    </xf>
    <xf numFmtId="3" fontId="16" fillId="4" borderId="31" xfId="0" applyNumberFormat="1" applyFont="1" applyFill="1" applyBorder="1" applyAlignment="1">
      <alignment horizontal="right"/>
    </xf>
    <xf numFmtId="0" fontId="16" fillId="0" borderId="35" xfId="0" applyFont="1" applyBorder="1" applyAlignment="1">
      <alignment horizontal="center"/>
    </xf>
    <xf numFmtId="0" fontId="38" fillId="0" borderId="18" xfId="0" applyFont="1" applyBorder="1" applyAlignment="1">
      <alignment vertical="center"/>
    </xf>
    <xf numFmtId="3" fontId="38" fillId="0" borderId="30" xfId="0" applyNumberFormat="1" applyFont="1" applyBorder="1" applyAlignment="1">
      <alignment horizontal="left" vertical="center"/>
    </xf>
    <xf numFmtId="3" fontId="38" fillId="0" borderId="36" xfId="0" applyNumberFormat="1" applyFont="1" applyBorder="1" applyAlignment="1">
      <alignment horizontal="center" vertical="center"/>
    </xf>
    <xf numFmtId="3" fontId="38" fillId="0" borderId="31" xfId="0" applyNumberFormat="1" applyFont="1" applyBorder="1" applyAlignment="1">
      <alignment horizontal="center" vertical="center"/>
    </xf>
    <xf numFmtId="0" fontId="16" fillId="0" borderId="18" xfId="0" applyFont="1" applyBorder="1" applyAlignment="1">
      <alignment horizontal="center"/>
    </xf>
    <xf numFmtId="3" fontId="16" fillId="0" borderId="30" xfId="0" applyNumberFormat="1" applyFont="1" applyBorder="1" applyAlignment="1">
      <alignment horizontal="right"/>
    </xf>
    <xf numFmtId="165" fontId="16" fillId="0" borderId="31" xfId="0" applyNumberFormat="1" applyFont="1" applyBorder="1" applyAlignment="1">
      <alignment horizontal="left"/>
    </xf>
    <xf numFmtId="165" fontId="16" fillId="0" borderId="30" xfId="0" applyNumberFormat="1" applyFont="1" applyBorder="1" applyAlignment="1">
      <alignment horizontal="right"/>
    </xf>
    <xf numFmtId="165" fontId="16" fillId="0" borderId="31" xfId="0" applyNumberFormat="1" applyFont="1" applyBorder="1" applyAlignment="1">
      <alignment horizontal="right"/>
    </xf>
    <xf numFmtId="3" fontId="16" fillId="0" borderId="36" xfId="0" applyNumberFormat="1" applyFont="1" applyBorder="1" applyAlignment="1">
      <alignment horizontal="left"/>
    </xf>
    <xf numFmtId="3" fontId="16" fillId="0" borderId="36" xfId="0" applyNumberFormat="1" applyFont="1" applyBorder="1" applyAlignment="1">
      <alignment horizontal="right"/>
    </xf>
    <xf numFmtId="0" fontId="38" fillId="0" borderId="36" xfId="0" applyFont="1" applyBorder="1" applyAlignment="1">
      <alignment horizontal="left" vertical="center"/>
    </xf>
    <xf numFmtId="165" fontId="38" fillId="0" borderId="36" xfId="0" applyNumberFormat="1" applyFont="1" applyBorder="1" applyAlignment="1">
      <alignment horizontal="center" vertical="center"/>
    </xf>
    <xf numFmtId="2" fontId="37" fillId="0" borderId="37" xfId="0" applyNumberFormat="1" applyFont="1" applyBorder="1" applyAlignment="1">
      <alignment vertical="center" wrapText="1"/>
    </xf>
    <xf numFmtId="165" fontId="37" fillId="0" borderId="32" xfId="1" applyNumberFormat="1" applyFont="1" applyBorder="1" applyAlignment="1">
      <alignment horizontal="left" wrapText="1"/>
    </xf>
    <xf numFmtId="165" fontId="37" fillId="0" borderId="32" xfId="1" applyNumberFormat="1" applyFont="1" applyBorder="1" applyAlignment="1">
      <alignment horizontal="right" wrapText="1"/>
    </xf>
    <xf numFmtId="165" fontId="16" fillId="0" borderId="32" xfId="0" applyNumberFormat="1" applyFont="1" applyBorder="1" applyAlignment="1">
      <alignment horizontal="right"/>
    </xf>
    <xf numFmtId="165" fontId="16" fillId="0" borderId="33" xfId="0" applyNumberFormat="1" applyFont="1" applyBorder="1" applyAlignment="1">
      <alignment horizontal="right"/>
    </xf>
    <xf numFmtId="165" fontId="13" fillId="0" borderId="1" xfId="1" applyNumberFormat="1" applyFont="1" applyBorder="1" applyAlignment="1">
      <alignment horizontal="center" vertical="center"/>
    </xf>
    <xf numFmtId="0" fontId="39" fillId="0" borderId="1" xfId="0" applyFont="1" applyBorder="1" applyAlignment="1">
      <alignment horizontal="center"/>
    </xf>
    <xf numFmtId="0" fontId="39" fillId="0" borderId="1" xfId="0" applyFont="1" applyBorder="1" applyAlignment="1">
      <alignment horizontal="left"/>
    </xf>
    <xf numFmtId="165" fontId="39" fillId="0" borderId="1" xfId="1" applyNumberFormat="1" applyFont="1" applyBorder="1" applyAlignment="1">
      <alignment horizontal="right"/>
    </xf>
    <xf numFmtId="0" fontId="38" fillId="0" borderId="1" xfId="0" applyFont="1" applyBorder="1" applyAlignment="1">
      <alignment horizontal="left"/>
    </xf>
    <xf numFmtId="165" fontId="38" fillId="0" borderId="1" xfId="1" applyNumberFormat="1" applyFont="1" applyBorder="1" applyAlignment="1">
      <alignment horizontal="right"/>
    </xf>
    <xf numFmtId="0" fontId="37" fillId="0" borderId="1" xfId="0" applyFont="1" applyBorder="1" applyAlignment="1">
      <alignment horizontal="left"/>
    </xf>
    <xf numFmtId="165" fontId="37" fillId="0" borderId="1" xfId="1" applyNumberFormat="1" applyFont="1" applyBorder="1" applyAlignment="1">
      <alignment horizontal="right"/>
    </xf>
    <xf numFmtId="165" fontId="4" fillId="0" borderId="0" xfId="1" applyNumberFormat="1" applyFont="1"/>
    <xf numFmtId="0" fontId="38" fillId="0" borderId="1" xfId="0" applyFont="1" applyBorder="1" applyAlignment="1">
      <alignment horizontal="center"/>
    </xf>
    <xf numFmtId="0" fontId="10" fillId="0" borderId="11" xfId="0" applyFont="1" applyBorder="1" applyAlignment="1">
      <alignment horizontal="center" wrapText="1"/>
    </xf>
    <xf numFmtId="0" fontId="10" fillId="0" borderId="38" xfId="0" applyFont="1" applyBorder="1" applyAlignment="1">
      <alignment horizontal="center" wrapText="1"/>
    </xf>
    <xf numFmtId="0" fontId="10" fillId="0" borderId="39" xfId="0" applyFont="1" applyBorder="1" applyAlignment="1">
      <alignment horizontal="center" wrapText="1"/>
    </xf>
    <xf numFmtId="0" fontId="30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38" fillId="0" borderId="11" xfId="0" applyFont="1" applyBorder="1" applyAlignment="1">
      <alignment horizontal="center"/>
    </xf>
    <xf numFmtId="0" fontId="38" fillId="0" borderId="38" xfId="0" applyFont="1" applyBorder="1" applyAlignment="1">
      <alignment horizontal="center"/>
    </xf>
    <xf numFmtId="0" fontId="38" fillId="0" borderId="39" xfId="0" applyFont="1" applyBorder="1" applyAlignment="1">
      <alignment horizontal="center"/>
    </xf>
    <xf numFmtId="49" fontId="31" fillId="0" borderId="23" xfId="0" applyNumberFormat="1" applyFont="1" applyBorder="1" applyAlignment="1" applyProtection="1">
      <alignment horizontal="left" vertical="center" wrapText="1"/>
      <protection locked="0"/>
    </xf>
    <xf numFmtId="49" fontId="31" fillId="0" borderId="24" xfId="0" applyNumberFormat="1" applyFont="1" applyBorder="1" applyAlignment="1" applyProtection="1">
      <alignment horizontal="left" vertical="center" wrapText="1"/>
      <protection locked="0"/>
    </xf>
    <xf numFmtId="49" fontId="31" fillId="0" borderId="25" xfId="0" applyNumberFormat="1" applyFont="1" applyBorder="1" applyAlignment="1" applyProtection="1">
      <alignment horizontal="left" vertical="center" wrapText="1"/>
      <protection locked="0"/>
    </xf>
    <xf numFmtId="49" fontId="32" fillId="0" borderId="23" xfId="0" applyNumberFormat="1" applyFont="1" applyBorder="1" applyAlignment="1" applyProtection="1">
      <alignment horizontal="left" vertical="center" wrapText="1"/>
      <protection locked="0"/>
    </xf>
    <xf numFmtId="49" fontId="32" fillId="0" borderId="24" xfId="0" applyNumberFormat="1" applyFont="1" applyBorder="1" applyAlignment="1" applyProtection="1">
      <alignment horizontal="left" vertical="center" wrapText="1"/>
      <protection locked="0"/>
    </xf>
    <xf numFmtId="49" fontId="32" fillId="0" borderId="25" xfId="0" applyNumberFormat="1" applyFont="1" applyBorder="1" applyAlignment="1" applyProtection="1">
      <alignment horizontal="left" vertical="center" wrapText="1"/>
      <protection locked="0"/>
    </xf>
    <xf numFmtId="49" fontId="32" fillId="0" borderId="23" xfId="0" applyNumberFormat="1" applyFont="1" applyBorder="1" applyAlignment="1" applyProtection="1">
      <alignment horizontal="center" vertical="center" wrapText="1"/>
      <protection locked="0"/>
    </xf>
    <xf numFmtId="49" fontId="32" fillId="0" borderId="25" xfId="0" applyNumberFormat="1" applyFont="1" applyBorder="1" applyAlignment="1" applyProtection="1">
      <alignment horizontal="center" vertical="center" wrapText="1"/>
      <protection locked="0"/>
    </xf>
    <xf numFmtId="0" fontId="7" fillId="0" borderId="10" xfId="2" applyFont="1" applyBorder="1" applyAlignment="1">
      <alignment horizontal="center" vertical="center" wrapText="1"/>
    </xf>
    <xf numFmtId="0" fontId="7" fillId="0" borderId="15" xfId="2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27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wrapText="1"/>
    </xf>
  </cellXfs>
  <cellStyles count="6">
    <cellStyle name="Comma 2" xfId="3" xr:uid="{00000000-0005-0000-0000-000007000000}"/>
    <cellStyle name="Komats" xfId="1" builtinId="3"/>
    <cellStyle name="Normal 2 2 2 2" xfId="5" xr:uid="{00000000-0005-0000-0000-000009000000}"/>
    <cellStyle name="Normal 4" xfId="2" xr:uid="{00000000-0005-0000-0000-000006000000}"/>
    <cellStyle name="Normal_Pamatformas" xfId="4" xr:uid="{00000000-0005-0000-0000-000008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28417-E068-4A00-94E0-A664EB1CC4B1}">
  <sheetPr>
    <tabColor theme="4"/>
  </sheetPr>
  <dimension ref="A1:C191"/>
  <sheetViews>
    <sheetView workbookViewId="0">
      <pane ySplit="10" topLeftCell="A176" activePane="bottomLeft" state="frozen"/>
      <selection pane="bottomLeft" activeCell="A196" sqref="A196"/>
    </sheetView>
  </sheetViews>
  <sheetFormatPr defaultColWidth="8.85546875" defaultRowHeight="15"/>
  <cols>
    <col min="1" max="1" width="63.85546875" style="211" customWidth="1"/>
    <col min="2" max="2" width="14.7109375" style="3" customWidth="1"/>
    <col min="3" max="3" width="12.5703125" style="5" customWidth="1"/>
    <col min="4" max="16384" width="8.85546875" style="3"/>
  </cols>
  <sheetData>
    <row r="1" spans="1:3">
      <c r="C1" s="2" t="s">
        <v>31</v>
      </c>
    </row>
    <row r="2" spans="1:3">
      <c r="C2" s="2" t="s">
        <v>857</v>
      </c>
    </row>
    <row r="3" spans="1:3">
      <c r="C3" s="2" t="s">
        <v>59</v>
      </c>
    </row>
    <row r="5" spans="1:3" ht="15.75">
      <c r="A5" s="351" t="s">
        <v>782</v>
      </c>
      <c r="B5" s="351"/>
      <c r="C5" s="351"/>
    </row>
    <row r="6" spans="1:3" ht="15.75">
      <c r="A6" s="351" t="s">
        <v>783</v>
      </c>
      <c r="B6" s="351"/>
      <c r="C6" s="351"/>
    </row>
    <row r="7" spans="1:3" ht="15.75">
      <c r="A7" s="351" t="s">
        <v>784</v>
      </c>
      <c r="B7" s="351"/>
      <c r="C7" s="351"/>
    </row>
    <row r="8" spans="1:3" ht="12" customHeight="1">
      <c r="A8" s="212"/>
      <c r="B8" s="6"/>
      <c r="C8" s="7"/>
    </row>
    <row r="9" spans="1:3" ht="26.25">
      <c r="A9" s="352" t="s">
        <v>107</v>
      </c>
      <c r="B9" s="354" t="s">
        <v>124</v>
      </c>
      <c r="C9" s="208" t="s">
        <v>836</v>
      </c>
    </row>
    <row r="10" spans="1:3" ht="15" customHeight="1">
      <c r="A10" s="353"/>
      <c r="B10" s="355"/>
      <c r="C10" s="209" t="s">
        <v>835</v>
      </c>
    </row>
    <row r="11" spans="1:3" ht="15.6" customHeight="1">
      <c r="A11" s="218" t="s">
        <v>120</v>
      </c>
      <c r="B11" s="219" t="s">
        <v>449</v>
      </c>
      <c r="C11" s="222">
        <v>82405794</v>
      </c>
    </row>
    <row r="12" spans="1:3">
      <c r="A12" s="220" t="s">
        <v>753</v>
      </c>
      <c r="B12" s="220" t="s">
        <v>752</v>
      </c>
      <c r="C12" s="223" t="s">
        <v>754</v>
      </c>
    </row>
    <row r="13" spans="1:3">
      <c r="A13" s="219" t="s">
        <v>451</v>
      </c>
      <c r="B13" s="219" t="s">
        <v>450</v>
      </c>
      <c r="C13" s="222">
        <v>40684609</v>
      </c>
    </row>
    <row r="14" spans="1:3">
      <c r="A14" s="219" t="s">
        <v>453</v>
      </c>
      <c r="B14" s="219" t="s">
        <v>452</v>
      </c>
      <c r="C14" s="222">
        <v>40684609</v>
      </c>
    </row>
    <row r="15" spans="1:3" ht="21" customHeight="1">
      <c r="A15" s="219" t="s">
        <v>455</v>
      </c>
      <c r="B15" s="219" t="s">
        <v>454</v>
      </c>
      <c r="C15" s="222">
        <v>4331879</v>
      </c>
    </row>
    <row r="16" spans="1:3">
      <c r="A16" s="219" t="s">
        <v>457</v>
      </c>
      <c r="B16" s="219" t="s">
        <v>456</v>
      </c>
      <c r="C16" s="222">
        <v>4331879</v>
      </c>
    </row>
    <row r="17" spans="1:3">
      <c r="A17" s="221" t="s">
        <v>459</v>
      </c>
      <c r="B17" s="221" t="s">
        <v>458</v>
      </c>
      <c r="C17" s="224">
        <v>3436670</v>
      </c>
    </row>
    <row r="18" spans="1:3">
      <c r="A18" s="221" t="s">
        <v>461</v>
      </c>
      <c r="B18" s="221" t="s">
        <v>460</v>
      </c>
      <c r="C18" s="224">
        <v>554021</v>
      </c>
    </row>
    <row r="19" spans="1:3">
      <c r="A19" s="221" t="s">
        <v>463</v>
      </c>
      <c r="B19" s="221" t="s">
        <v>462</v>
      </c>
      <c r="C19" s="224">
        <v>341188</v>
      </c>
    </row>
    <row r="20" spans="1:3">
      <c r="A20" s="219" t="s">
        <v>465</v>
      </c>
      <c r="B20" s="219" t="s">
        <v>464</v>
      </c>
      <c r="C20" s="222">
        <v>170000</v>
      </c>
    </row>
    <row r="21" spans="1:3">
      <c r="A21" s="219" t="s">
        <v>467</v>
      </c>
      <c r="B21" s="219" t="s">
        <v>466</v>
      </c>
      <c r="C21" s="222">
        <v>20000</v>
      </c>
    </row>
    <row r="22" spans="1:3">
      <c r="A22" s="221" t="s">
        <v>469</v>
      </c>
      <c r="B22" s="221" t="s">
        <v>468</v>
      </c>
      <c r="C22" s="224">
        <v>20000</v>
      </c>
    </row>
    <row r="23" spans="1:3">
      <c r="A23" s="219" t="s">
        <v>471</v>
      </c>
      <c r="B23" s="219" t="s">
        <v>470</v>
      </c>
      <c r="C23" s="222">
        <v>150000</v>
      </c>
    </row>
    <row r="24" spans="1:3">
      <c r="A24" s="221" t="s">
        <v>473</v>
      </c>
      <c r="B24" s="221" t="s">
        <v>472</v>
      </c>
      <c r="C24" s="224">
        <v>150000</v>
      </c>
    </row>
    <row r="25" spans="1:3">
      <c r="A25" s="219" t="s">
        <v>475</v>
      </c>
      <c r="B25" s="219" t="s">
        <v>474</v>
      </c>
      <c r="C25" s="222">
        <v>101000</v>
      </c>
    </row>
    <row r="26" spans="1:3" ht="26.25">
      <c r="A26" s="219" t="s">
        <v>477</v>
      </c>
      <c r="B26" s="219" t="s">
        <v>476</v>
      </c>
      <c r="C26" s="222">
        <v>101000</v>
      </c>
    </row>
    <row r="27" spans="1:3">
      <c r="A27" s="221" t="s">
        <v>479</v>
      </c>
      <c r="B27" s="221" t="s">
        <v>478</v>
      </c>
      <c r="C27" s="224">
        <v>86000</v>
      </c>
    </row>
    <row r="28" spans="1:3" ht="26.25">
      <c r="A28" s="221" t="s">
        <v>481</v>
      </c>
      <c r="B28" s="221" t="s">
        <v>480</v>
      </c>
      <c r="C28" s="224">
        <v>15000</v>
      </c>
    </row>
    <row r="29" spans="1:3">
      <c r="A29" s="219" t="s">
        <v>483</v>
      </c>
      <c r="B29" s="219" t="s">
        <v>482</v>
      </c>
      <c r="C29" s="222">
        <v>66900</v>
      </c>
    </row>
    <row r="30" spans="1:3" ht="26.25">
      <c r="A30" s="219" t="s">
        <v>485</v>
      </c>
      <c r="B30" s="219" t="s">
        <v>484</v>
      </c>
      <c r="C30" s="222">
        <v>200</v>
      </c>
    </row>
    <row r="31" spans="1:3" ht="26.25">
      <c r="A31" s="221" t="s">
        <v>487</v>
      </c>
      <c r="B31" s="221" t="s">
        <v>486</v>
      </c>
      <c r="C31" s="224">
        <v>200</v>
      </c>
    </row>
    <row r="32" spans="1:3">
      <c r="A32" s="219" t="s">
        <v>489</v>
      </c>
      <c r="B32" s="219" t="s">
        <v>488</v>
      </c>
      <c r="C32" s="222">
        <v>18500</v>
      </c>
    </row>
    <row r="33" spans="1:3">
      <c r="A33" s="221" t="s">
        <v>491</v>
      </c>
      <c r="B33" s="221" t="s">
        <v>490</v>
      </c>
      <c r="C33" s="224">
        <v>9000</v>
      </c>
    </row>
    <row r="34" spans="1:3" ht="26.25">
      <c r="A34" s="221" t="s">
        <v>493</v>
      </c>
      <c r="B34" s="221" t="s">
        <v>492</v>
      </c>
      <c r="C34" s="224">
        <v>2000</v>
      </c>
    </row>
    <row r="35" spans="1:3" ht="39">
      <c r="A35" s="221" t="s">
        <v>495</v>
      </c>
      <c r="B35" s="221" t="s">
        <v>494</v>
      </c>
      <c r="C35" s="224">
        <v>5800</v>
      </c>
    </row>
    <row r="36" spans="1:3">
      <c r="A36" s="221" t="s">
        <v>497</v>
      </c>
      <c r="B36" s="221" t="s">
        <v>496</v>
      </c>
      <c r="C36" s="224">
        <v>1700</v>
      </c>
    </row>
    <row r="37" spans="1:3">
      <c r="A37" s="219" t="s">
        <v>499</v>
      </c>
      <c r="B37" s="219" t="s">
        <v>498</v>
      </c>
      <c r="C37" s="222">
        <v>48200</v>
      </c>
    </row>
    <row r="38" spans="1:3" ht="13.9" customHeight="1">
      <c r="A38" s="221" t="s">
        <v>501</v>
      </c>
      <c r="B38" s="221" t="s">
        <v>500</v>
      </c>
      <c r="C38" s="224">
        <v>1500</v>
      </c>
    </row>
    <row r="39" spans="1:3" ht="26.25">
      <c r="A39" s="221" t="s">
        <v>503</v>
      </c>
      <c r="B39" s="221" t="s">
        <v>502</v>
      </c>
      <c r="C39" s="224">
        <v>200</v>
      </c>
    </row>
    <row r="40" spans="1:3" ht="13.9" customHeight="1">
      <c r="A40" s="221" t="s">
        <v>505</v>
      </c>
      <c r="B40" s="221" t="s">
        <v>504</v>
      </c>
      <c r="C40" s="224">
        <v>15000</v>
      </c>
    </row>
    <row r="41" spans="1:3" ht="13.9" customHeight="1">
      <c r="A41" s="221" t="s">
        <v>507</v>
      </c>
      <c r="B41" s="221" t="s">
        <v>506</v>
      </c>
      <c r="C41" s="224">
        <v>1000</v>
      </c>
    </row>
    <row r="42" spans="1:3" ht="13.9" customHeight="1">
      <c r="A42" s="221" t="s">
        <v>509</v>
      </c>
      <c r="B42" s="221" t="s">
        <v>508</v>
      </c>
      <c r="C42" s="224">
        <v>30000</v>
      </c>
    </row>
    <row r="43" spans="1:3">
      <c r="A43" s="221" t="s">
        <v>511</v>
      </c>
      <c r="B43" s="221" t="s">
        <v>510</v>
      </c>
      <c r="C43" s="224">
        <v>500</v>
      </c>
    </row>
    <row r="44" spans="1:3">
      <c r="A44" s="219" t="s">
        <v>513</v>
      </c>
      <c r="B44" s="219" t="s">
        <v>512</v>
      </c>
      <c r="C44" s="222">
        <v>50990</v>
      </c>
    </row>
    <row r="45" spans="1:3">
      <c r="A45" s="219" t="s">
        <v>515</v>
      </c>
      <c r="B45" s="219" t="s">
        <v>514</v>
      </c>
      <c r="C45" s="222">
        <v>50990</v>
      </c>
    </row>
    <row r="46" spans="1:3">
      <c r="A46" s="221" t="s">
        <v>517</v>
      </c>
      <c r="B46" s="221" t="s">
        <v>516</v>
      </c>
      <c r="C46" s="224">
        <v>15990</v>
      </c>
    </row>
    <row r="47" spans="1:3">
      <c r="A47" s="221" t="s">
        <v>519</v>
      </c>
      <c r="B47" s="221" t="s">
        <v>518</v>
      </c>
      <c r="C47" s="224">
        <v>35000</v>
      </c>
    </row>
    <row r="48" spans="1:3">
      <c r="A48" s="219" t="s">
        <v>521</v>
      </c>
      <c r="B48" s="219" t="s">
        <v>520</v>
      </c>
      <c r="C48" s="222">
        <v>44558</v>
      </c>
    </row>
    <row r="49" spans="1:3" ht="26.25">
      <c r="A49" s="219" t="s">
        <v>523</v>
      </c>
      <c r="B49" s="219" t="s">
        <v>522</v>
      </c>
      <c r="C49" s="222">
        <v>12600</v>
      </c>
    </row>
    <row r="50" spans="1:3" ht="26.25">
      <c r="A50" s="221" t="s">
        <v>525</v>
      </c>
      <c r="B50" s="221" t="s">
        <v>524</v>
      </c>
      <c r="C50" s="224">
        <v>12600</v>
      </c>
    </row>
    <row r="51" spans="1:3">
      <c r="A51" s="219" t="s">
        <v>527</v>
      </c>
      <c r="B51" s="219" t="s">
        <v>526</v>
      </c>
      <c r="C51" s="222">
        <v>31958</v>
      </c>
    </row>
    <row r="52" spans="1:3">
      <c r="A52" s="221" t="s">
        <v>529</v>
      </c>
      <c r="B52" s="221" t="s">
        <v>528</v>
      </c>
      <c r="C52" s="224">
        <v>31958</v>
      </c>
    </row>
    <row r="53" spans="1:3" ht="26.25">
      <c r="A53" s="219" t="s">
        <v>531</v>
      </c>
      <c r="B53" s="219" t="s">
        <v>530</v>
      </c>
      <c r="C53" s="222">
        <v>2272946</v>
      </c>
    </row>
    <row r="54" spans="1:3">
      <c r="A54" s="219" t="s">
        <v>533</v>
      </c>
      <c r="B54" s="219" t="s">
        <v>532</v>
      </c>
      <c r="C54" s="222">
        <v>2153671</v>
      </c>
    </row>
    <row r="55" spans="1:3">
      <c r="A55" s="219" t="s">
        <v>535</v>
      </c>
      <c r="B55" s="219" t="s">
        <v>534</v>
      </c>
      <c r="C55" s="222">
        <v>45505</v>
      </c>
    </row>
    <row r="56" spans="1:3">
      <c r="A56" s="221" t="s">
        <v>537</v>
      </c>
      <c r="B56" s="221" t="s">
        <v>536</v>
      </c>
      <c r="C56" s="224">
        <v>45505</v>
      </c>
    </row>
    <row r="57" spans="1:3">
      <c r="A57" s="219" t="s">
        <v>539</v>
      </c>
      <c r="B57" s="219" t="s">
        <v>538</v>
      </c>
      <c r="C57" s="222">
        <v>73770</v>
      </c>
    </row>
    <row r="58" spans="1:3" ht="26.25">
      <c r="A58" s="221" t="s">
        <v>541</v>
      </c>
      <c r="B58" s="221" t="s">
        <v>540</v>
      </c>
      <c r="C58" s="224">
        <v>41650</v>
      </c>
    </row>
    <row r="59" spans="1:3" ht="26.25">
      <c r="A59" s="221" t="s">
        <v>543</v>
      </c>
      <c r="B59" s="221" t="s">
        <v>542</v>
      </c>
      <c r="C59" s="224">
        <v>200</v>
      </c>
    </row>
    <row r="60" spans="1:3" ht="26.25">
      <c r="A60" s="221" t="s">
        <v>545</v>
      </c>
      <c r="B60" s="221" t="s">
        <v>544</v>
      </c>
      <c r="C60" s="224">
        <v>20</v>
      </c>
    </row>
    <row r="61" spans="1:3" ht="26.25">
      <c r="A61" s="221" t="s">
        <v>547</v>
      </c>
      <c r="B61" s="221" t="s">
        <v>546</v>
      </c>
      <c r="C61" s="224">
        <v>28000</v>
      </c>
    </row>
    <row r="62" spans="1:3" ht="26.25">
      <c r="A62" s="221" t="s">
        <v>549</v>
      </c>
      <c r="B62" s="221" t="s">
        <v>548</v>
      </c>
      <c r="C62" s="224">
        <v>300</v>
      </c>
    </row>
    <row r="63" spans="1:3" ht="26.25">
      <c r="A63" s="221" t="s">
        <v>551</v>
      </c>
      <c r="B63" s="221" t="s">
        <v>550</v>
      </c>
      <c r="C63" s="224">
        <v>3600</v>
      </c>
    </row>
    <row r="64" spans="1:3">
      <c r="A64" s="219" t="s">
        <v>116</v>
      </c>
      <c r="B64" s="219" t="s">
        <v>117</v>
      </c>
      <c r="C64" s="222">
        <v>28173366</v>
      </c>
    </row>
    <row r="65" spans="1:3">
      <c r="A65" s="219" t="s">
        <v>553</v>
      </c>
      <c r="B65" s="219" t="s">
        <v>552</v>
      </c>
      <c r="C65" s="222">
        <v>28173366</v>
      </c>
    </row>
    <row r="66" spans="1:3">
      <c r="A66" s="221" t="s">
        <v>554</v>
      </c>
      <c r="B66" s="221" t="s">
        <v>119</v>
      </c>
      <c r="C66" s="224">
        <v>17837285</v>
      </c>
    </row>
    <row r="67" spans="1:3" ht="39">
      <c r="A67" s="221" t="s">
        <v>556</v>
      </c>
      <c r="B67" s="221" t="s">
        <v>555</v>
      </c>
      <c r="C67" s="224">
        <v>1480289</v>
      </c>
    </row>
    <row r="68" spans="1:3" ht="26.25">
      <c r="A68" s="221" t="s">
        <v>558</v>
      </c>
      <c r="B68" s="221" t="s">
        <v>557</v>
      </c>
      <c r="C68" s="224">
        <v>8855792</v>
      </c>
    </row>
    <row r="69" spans="1:3">
      <c r="A69" s="219" t="s">
        <v>560</v>
      </c>
      <c r="B69" s="219" t="s">
        <v>559</v>
      </c>
      <c r="C69" s="222">
        <v>540000</v>
      </c>
    </row>
    <row r="70" spans="1:3">
      <c r="A70" s="219" t="s">
        <v>562</v>
      </c>
      <c r="B70" s="219" t="s">
        <v>561</v>
      </c>
      <c r="C70" s="222">
        <v>540000</v>
      </c>
    </row>
    <row r="71" spans="1:3">
      <c r="A71" s="219" t="s">
        <v>564</v>
      </c>
      <c r="B71" s="219" t="s">
        <v>563</v>
      </c>
      <c r="C71" s="222">
        <v>5969546</v>
      </c>
    </row>
    <row r="72" spans="1:3" ht="26.25">
      <c r="A72" s="219" t="s">
        <v>566</v>
      </c>
      <c r="B72" s="219" t="s">
        <v>565</v>
      </c>
      <c r="C72" s="222">
        <v>5969046</v>
      </c>
    </row>
    <row r="73" spans="1:3">
      <c r="A73" s="221" t="s">
        <v>568</v>
      </c>
      <c r="B73" s="221" t="s">
        <v>567</v>
      </c>
      <c r="C73" s="224">
        <v>156973</v>
      </c>
    </row>
    <row r="74" spans="1:3">
      <c r="A74" s="221" t="s">
        <v>570</v>
      </c>
      <c r="B74" s="221" t="s">
        <v>569</v>
      </c>
      <c r="C74" s="224">
        <v>3126</v>
      </c>
    </row>
    <row r="75" spans="1:3">
      <c r="A75" s="221" t="s">
        <v>572</v>
      </c>
      <c r="B75" s="221" t="s">
        <v>571</v>
      </c>
      <c r="C75" s="224">
        <v>846361</v>
      </c>
    </row>
    <row r="76" spans="1:3">
      <c r="A76" s="221" t="s">
        <v>574</v>
      </c>
      <c r="B76" s="221" t="s">
        <v>573</v>
      </c>
      <c r="C76" s="224">
        <v>4962586</v>
      </c>
    </row>
    <row r="77" spans="1:3" ht="26.25">
      <c r="A77" s="219" t="s">
        <v>576</v>
      </c>
      <c r="B77" s="219" t="s">
        <v>575</v>
      </c>
      <c r="C77" s="222">
        <v>500</v>
      </c>
    </row>
    <row r="78" spans="1:3">
      <c r="A78" s="221" t="s">
        <v>578</v>
      </c>
      <c r="B78" s="221" t="s">
        <v>577</v>
      </c>
      <c r="C78" s="224">
        <v>500</v>
      </c>
    </row>
    <row r="79" spans="1:3">
      <c r="A79" s="165"/>
      <c r="B79" s="165"/>
      <c r="C79" s="225"/>
    </row>
    <row r="80" spans="1:3" ht="13.9" customHeight="1">
      <c r="A80" s="218" t="s">
        <v>115</v>
      </c>
      <c r="B80" s="219" t="s">
        <v>449</v>
      </c>
      <c r="C80" s="222">
        <v>85556757</v>
      </c>
    </row>
    <row r="81" spans="1:3">
      <c r="A81" s="220" t="s">
        <v>753</v>
      </c>
      <c r="B81" s="220" t="s">
        <v>752</v>
      </c>
      <c r="C81" s="220" t="s">
        <v>754</v>
      </c>
    </row>
    <row r="82" spans="1:3">
      <c r="A82" s="348" t="s">
        <v>579</v>
      </c>
      <c r="B82" s="349"/>
      <c r="C82" s="350"/>
    </row>
    <row r="83" spans="1:3">
      <c r="A83" s="219" t="s">
        <v>581</v>
      </c>
      <c r="B83" s="219" t="s">
        <v>580</v>
      </c>
      <c r="C83" s="222">
        <v>5560562</v>
      </c>
    </row>
    <row r="84" spans="1:3">
      <c r="A84" s="219" t="s">
        <v>583</v>
      </c>
      <c r="B84" s="219" t="s">
        <v>582</v>
      </c>
      <c r="C84" s="222">
        <v>1290987</v>
      </c>
    </row>
    <row r="85" spans="1:3">
      <c r="A85" s="219" t="s">
        <v>585</v>
      </c>
      <c r="B85" s="219" t="s">
        <v>584</v>
      </c>
      <c r="C85" s="222">
        <v>7348770</v>
      </c>
    </row>
    <row r="86" spans="1:3">
      <c r="A86" s="219" t="s">
        <v>587</v>
      </c>
      <c r="B86" s="219" t="s">
        <v>586</v>
      </c>
      <c r="C86" s="222">
        <v>742343</v>
      </c>
    </row>
    <row r="87" spans="1:3">
      <c r="A87" s="219" t="s">
        <v>589</v>
      </c>
      <c r="B87" s="219" t="s">
        <v>588</v>
      </c>
      <c r="C87" s="222">
        <v>10454179</v>
      </c>
    </row>
    <row r="88" spans="1:3">
      <c r="A88" s="219" t="s">
        <v>591</v>
      </c>
      <c r="B88" s="219" t="s">
        <v>590</v>
      </c>
      <c r="C88" s="222">
        <v>192508</v>
      </c>
    </row>
    <row r="89" spans="1:3">
      <c r="A89" s="219" t="s">
        <v>593</v>
      </c>
      <c r="B89" s="219" t="s">
        <v>592</v>
      </c>
      <c r="C89" s="222">
        <v>8304308</v>
      </c>
    </row>
    <row r="90" spans="1:3" ht="13.9" customHeight="1">
      <c r="A90" s="219" t="s">
        <v>595</v>
      </c>
      <c r="B90" s="219" t="s">
        <v>594</v>
      </c>
      <c r="C90" s="222">
        <v>37881014</v>
      </c>
    </row>
    <row r="91" spans="1:3">
      <c r="A91" s="219" t="s">
        <v>597</v>
      </c>
      <c r="B91" s="219" t="s">
        <v>596</v>
      </c>
      <c r="C91" s="222">
        <v>13782086</v>
      </c>
    </row>
    <row r="92" spans="1:3">
      <c r="A92" s="348" t="s">
        <v>598</v>
      </c>
      <c r="B92" s="349"/>
      <c r="C92" s="350"/>
    </row>
    <row r="93" spans="1:3">
      <c r="A93" s="219" t="s">
        <v>0</v>
      </c>
      <c r="B93" s="219" t="s">
        <v>599</v>
      </c>
      <c r="C93" s="222">
        <v>46749830</v>
      </c>
    </row>
    <row r="94" spans="1:3">
      <c r="A94" s="219" t="s">
        <v>601</v>
      </c>
      <c r="B94" s="219" t="s">
        <v>600</v>
      </c>
      <c r="C94" s="222">
        <v>37688654</v>
      </c>
    </row>
    <row r="95" spans="1:3">
      <c r="A95" s="221" t="s">
        <v>603</v>
      </c>
      <c r="B95" s="221" t="s">
        <v>602</v>
      </c>
      <c r="C95" s="224">
        <v>35740688</v>
      </c>
    </row>
    <row r="96" spans="1:3">
      <c r="A96" s="221" t="s">
        <v>605</v>
      </c>
      <c r="B96" s="221" t="s">
        <v>604</v>
      </c>
      <c r="C96" s="224">
        <v>627300</v>
      </c>
    </row>
    <row r="97" spans="1:3" ht="26.25">
      <c r="A97" s="221" t="s">
        <v>607</v>
      </c>
      <c r="B97" s="221" t="s">
        <v>606</v>
      </c>
      <c r="C97" s="224">
        <v>1320666</v>
      </c>
    </row>
    <row r="98" spans="1:3" ht="26.25">
      <c r="A98" s="219" t="s">
        <v>609</v>
      </c>
      <c r="B98" s="219" t="s">
        <v>608</v>
      </c>
      <c r="C98" s="222">
        <v>9061176</v>
      </c>
    </row>
    <row r="99" spans="1:3">
      <c r="A99" s="221" t="s">
        <v>611</v>
      </c>
      <c r="B99" s="221" t="s">
        <v>610</v>
      </c>
      <c r="C99" s="224">
        <v>8888919</v>
      </c>
    </row>
    <row r="100" spans="1:3">
      <c r="A100" s="221" t="s">
        <v>613</v>
      </c>
      <c r="B100" s="221" t="s">
        <v>612</v>
      </c>
      <c r="C100" s="224">
        <v>172257</v>
      </c>
    </row>
    <row r="101" spans="1:3">
      <c r="A101" s="219" t="s">
        <v>1</v>
      </c>
      <c r="B101" s="219" t="s">
        <v>614</v>
      </c>
      <c r="C101" s="222">
        <v>21054024</v>
      </c>
    </row>
    <row r="102" spans="1:3">
      <c r="A102" s="219" t="s">
        <v>616</v>
      </c>
      <c r="B102" s="219" t="s">
        <v>615</v>
      </c>
      <c r="C102" s="222">
        <v>102464</v>
      </c>
    </row>
    <row r="103" spans="1:3">
      <c r="A103" s="221" t="s">
        <v>618</v>
      </c>
      <c r="B103" s="221" t="s">
        <v>617</v>
      </c>
      <c r="C103" s="224">
        <v>38230</v>
      </c>
    </row>
    <row r="104" spans="1:3">
      <c r="A104" s="221" t="s">
        <v>620</v>
      </c>
      <c r="B104" s="221" t="s">
        <v>619</v>
      </c>
      <c r="C104" s="224">
        <v>64234</v>
      </c>
    </row>
    <row r="105" spans="1:3">
      <c r="A105" s="219" t="s">
        <v>622</v>
      </c>
      <c r="B105" s="219" t="s">
        <v>621</v>
      </c>
      <c r="C105" s="222">
        <v>13886048</v>
      </c>
    </row>
    <row r="106" spans="1:3">
      <c r="A106" s="221" t="s">
        <v>624</v>
      </c>
      <c r="B106" s="221" t="s">
        <v>623</v>
      </c>
      <c r="C106" s="224">
        <v>182689</v>
      </c>
    </row>
    <row r="107" spans="1:3">
      <c r="A107" s="221" t="s">
        <v>626</v>
      </c>
      <c r="B107" s="221" t="s">
        <v>625</v>
      </c>
      <c r="C107" s="224">
        <v>3530746</v>
      </c>
    </row>
    <row r="108" spans="1:3">
      <c r="A108" s="221" t="s">
        <v>628</v>
      </c>
      <c r="B108" s="221" t="s">
        <v>627</v>
      </c>
      <c r="C108" s="224">
        <v>3125909</v>
      </c>
    </row>
    <row r="109" spans="1:3">
      <c r="A109" s="221" t="s">
        <v>630</v>
      </c>
      <c r="B109" s="221" t="s">
        <v>629</v>
      </c>
      <c r="C109" s="224">
        <v>5918762</v>
      </c>
    </row>
    <row r="110" spans="1:3">
      <c r="A110" s="221" t="s">
        <v>632</v>
      </c>
      <c r="B110" s="221" t="s">
        <v>631</v>
      </c>
      <c r="C110" s="224">
        <v>544129</v>
      </c>
    </row>
    <row r="111" spans="1:3">
      <c r="A111" s="221" t="s">
        <v>634</v>
      </c>
      <c r="B111" s="221" t="s">
        <v>633</v>
      </c>
      <c r="C111" s="224">
        <v>439236</v>
      </c>
    </row>
    <row r="112" spans="1:3">
      <c r="A112" s="221" t="s">
        <v>636</v>
      </c>
      <c r="B112" s="221" t="s">
        <v>635</v>
      </c>
      <c r="C112" s="224">
        <v>105100</v>
      </c>
    </row>
    <row r="113" spans="1:3" ht="26.25">
      <c r="A113" s="221" t="s">
        <v>638</v>
      </c>
      <c r="B113" s="221" t="s">
        <v>637</v>
      </c>
      <c r="C113" s="224">
        <v>39477</v>
      </c>
    </row>
    <row r="114" spans="1:3" ht="26.25">
      <c r="A114" s="219" t="s">
        <v>640</v>
      </c>
      <c r="B114" s="219" t="s">
        <v>639</v>
      </c>
      <c r="C114" s="222">
        <v>6795207</v>
      </c>
    </row>
    <row r="115" spans="1:3" ht="13.9" customHeight="1">
      <c r="A115" s="221" t="s">
        <v>642</v>
      </c>
      <c r="B115" s="221" t="s">
        <v>641</v>
      </c>
      <c r="C115" s="224">
        <v>714441</v>
      </c>
    </row>
    <row r="116" spans="1:3">
      <c r="A116" s="221" t="s">
        <v>644</v>
      </c>
      <c r="B116" s="221" t="s">
        <v>643</v>
      </c>
      <c r="C116" s="224">
        <v>1078901</v>
      </c>
    </row>
    <row r="117" spans="1:3" ht="26.25">
      <c r="A117" s="221" t="s">
        <v>646</v>
      </c>
      <c r="B117" s="221" t="s">
        <v>645</v>
      </c>
      <c r="C117" s="224">
        <v>123601</v>
      </c>
    </row>
    <row r="118" spans="1:3">
      <c r="A118" s="221" t="s">
        <v>648</v>
      </c>
      <c r="B118" s="221" t="s">
        <v>647</v>
      </c>
      <c r="C118" s="224">
        <v>972059</v>
      </c>
    </row>
    <row r="119" spans="1:3" ht="26.25">
      <c r="A119" s="221" t="s">
        <v>650</v>
      </c>
      <c r="B119" s="221" t="s">
        <v>649</v>
      </c>
      <c r="C119" s="224">
        <v>3588971</v>
      </c>
    </row>
    <row r="120" spans="1:3">
      <c r="A120" s="221" t="s">
        <v>652</v>
      </c>
      <c r="B120" s="221" t="s">
        <v>651</v>
      </c>
      <c r="C120" s="224">
        <v>253577</v>
      </c>
    </row>
    <row r="121" spans="1:3">
      <c r="A121" s="221" t="s">
        <v>654</v>
      </c>
      <c r="B121" s="221" t="s">
        <v>653</v>
      </c>
      <c r="C121" s="224">
        <v>3000</v>
      </c>
    </row>
    <row r="122" spans="1:3">
      <c r="A122" s="221" t="s">
        <v>656</v>
      </c>
      <c r="B122" s="221" t="s">
        <v>655</v>
      </c>
      <c r="C122" s="224">
        <v>60657</v>
      </c>
    </row>
    <row r="123" spans="1:3">
      <c r="A123" s="219" t="s">
        <v>658</v>
      </c>
      <c r="B123" s="219" t="s">
        <v>657</v>
      </c>
      <c r="C123" s="222">
        <v>31419</v>
      </c>
    </row>
    <row r="124" spans="1:3">
      <c r="A124" s="219" t="s">
        <v>660</v>
      </c>
      <c r="B124" s="219" t="s">
        <v>659</v>
      </c>
      <c r="C124" s="222">
        <v>238886</v>
      </c>
    </row>
    <row r="125" spans="1:3" ht="13.9" customHeight="1">
      <c r="A125" s="221" t="s">
        <v>662</v>
      </c>
      <c r="B125" s="221" t="s">
        <v>661</v>
      </c>
      <c r="C125" s="224">
        <v>238886</v>
      </c>
    </row>
    <row r="126" spans="1:3">
      <c r="A126" s="219" t="s">
        <v>664</v>
      </c>
      <c r="B126" s="219" t="s">
        <v>663</v>
      </c>
      <c r="C126" s="222">
        <v>1830134</v>
      </c>
    </row>
    <row r="127" spans="1:3" ht="26.25">
      <c r="A127" s="219" t="s">
        <v>666</v>
      </c>
      <c r="B127" s="219" t="s">
        <v>665</v>
      </c>
      <c r="C127" s="222">
        <v>1830134</v>
      </c>
    </row>
    <row r="128" spans="1:3" ht="26.25">
      <c r="A128" s="221" t="s">
        <v>668</v>
      </c>
      <c r="B128" s="221" t="s">
        <v>667</v>
      </c>
      <c r="C128" s="224">
        <v>1830134</v>
      </c>
    </row>
    <row r="129" spans="1:3">
      <c r="A129" s="219" t="s">
        <v>670</v>
      </c>
      <c r="B129" s="219" t="s">
        <v>669</v>
      </c>
      <c r="C129" s="222">
        <v>1298784</v>
      </c>
    </row>
    <row r="130" spans="1:3">
      <c r="A130" s="219" t="s">
        <v>672</v>
      </c>
      <c r="B130" s="219" t="s">
        <v>671</v>
      </c>
      <c r="C130" s="222">
        <v>60</v>
      </c>
    </row>
    <row r="131" spans="1:3" ht="26.25">
      <c r="A131" s="221" t="s">
        <v>674</v>
      </c>
      <c r="B131" s="221" t="s">
        <v>673</v>
      </c>
      <c r="C131" s="224">
        <v>60</v>
      </c>
    </row>
    <row r="132" spans="1:3">
      <c r="A132" s="219" t="s">
        <v>676</v>
      </c>
      <c r="B132" s="219" t="s">
        <v>675</v>
      </c>
      <c r="C132" s="222">
        <v>1298724</v>
      </c>
    </row>
    <row r="133" spans="1:3">
      <c r="A133" s="221" t="s">
        <v>678</v>
      </c>
      <c r="B133" s="221" t="s">
        <v>677</v>
      </c>
      <c r="C133" s="224">
        <v>1233965</v>
      </c>
    </row>
    <row r="134" spans="1:3">
      <c r="A134" s="221" t="s">
        <v>680</v>
      </c>
      <c r="B134" s="221" t="s">
        <v>679</v>
      </c>
      <c r="C134" s="224">
        <v>64759</v>
      </c>
    </row>
    <row r="135" spans="1:3">
      <c r="A135" s="219" t="s">
        <v>2</v>
      </c>
      <c r="B135" s="219" t="s">
        <v>681</v>
      </c>
      <c r="C135" s="222">
        <v>9476111</v>
      </c>
    </row>
    <row r="136" spans="1:3">
      <c r="A136" s="219" t="s">
        <v>683</v>
      </c>
      <c r="B136" s="219" t="s">
        <v>682</v>
      </c>
      <c r="C136" s="222">
        <v>145442</v>
      </c>
    </row>
    <row r="137" spans="1:3">
      <c r="A137" s="221" t="s">
        <v>685</v>
      </c>
      <c r="B137" s="221" t="s">
        <v>684</v>
      </c>
      <c r="C137" s="224">
        <v>1</v>
      </c>
    </row>
    <row r="138" spans="1:3">
      <c r="A138" s="221" t="s">
        <v>687</v>
      </c>
      <c r="B138" s="221" t="s">
        <v>686</v>
      </c>
      <c r="C138" s="224">
        <v>46772</v>
      </c>
    </row>
    <row r="139" spans="1:3">
      <c r="A139" s="221" t="s">
        <v>689</v>
      </c>
      <c r="B139" s="221" t="s">
        <v>688</v>
      </c>
      <c r="C139" s="224">
        <v>98669</v>
      </c>
    </row>
    <row r="140" spans="1:3">
      <c r="A140" s="219" t="s">
        <v>691</v>
      </c>
      <c r="B140" s="219" t="s">
        <v>690</v>
      </c>
      <c r="C140" s="222">
        <v>9330669</v>
      </c>
    </row>
    <row r="141" spans="1:3">
      <c r="A141" s="221" t="s">
        <v>693</v>
      </c>
      <c r="B141" s="221" t="s">
        <v>692</v>
      </c>
      <c r="C141" s="224">
        <v>142241</v>
      </c>
    </row>
    <row r="142" spans="1:3">
      <c r="A142" s="221" t="s">
        <v>695</v>
      </c>
      <c r="B142" s="221" t="s">
        <v>694</v>
      </c>
      <c r="C142" s="224">
        <v>39000</v>
      </c>
    </row>
    <row r="143" spans="1:3">
      <c r="A143" s="221" t="s">
        <v>697</v>
      </c>
      <c r="B143" s="221" t="s">
        <v>696</v>
      </c>
      <c r="C143" s="224">
        <v>655816</v>
      </c>
    </row>
    <row r="144" spans="1:3">
      <c r="A144" s="221" t="s">
        <v>699</v>
      </c>
      <c r="B144" s="221" t="s">
        <v>698</v>
      </c>
      <c r="C144" s="224">
        <v>809742</v>
      </c>
    </row>
    <row r="145" spans="1:3">
      <c r="A145" s="221" t="s">
        <v>701</v>
      </c>
      <c r="B145" s="221" t="s">
        <v>700</v>
      </c>
      <c r="C145" s="224">
        <v>7660206</v>
      </c>
    </row>
    <row r="146" spans="1:3">
      <c r="A146" s="221" t="s">
        <v>703</v>
      </c>
      <c r="B146" s="221" t="s">
        <v>702</v>
      </c>
      <c r="C146" s="224">
        <v>23664</v>
      </c>
    </row>
    <row r="147" spans="1:3">
      <c r="A147" s="219" t="s">
        <v>705</v>
      </c>
      <c r="B147" s="219" t="s">
        <v>704</v>
      </c>
      <c r="C147" s="222">
        <v>4451220</v>
      </c>
    </row>
    <row r="148" spans="1:3">
      <c r="A148" s="219" t="s">
        <v>707</v>
      </c>
      <c r="B148" s="219" t="s">
        <v>706</v>
      </c>
      <c r="C148" s="222">
        <v>1288483</v>
      </c>
    </row>
    <row r="149" spans="1:3">
      <c r="A149" s="221" t="s">
        <v>709</v>
      </c>
      <c r="B149" s="221" t="s">
        <v>708</v>
      </c>
      <c r="C149" s="224">
        <v>14280</v>
      </c>
    </row>
    <row r="150" spans="1:3">
      <c r="A150" s="221" t="s">
        <v>711</v>
      </c>
      <c r="B150" s="221" t="s">
        <v>710</v>
      </c>
      <c r="C150" s="224">
        <v>429001</v>
      </c>
    </row>
    <row r="151" spans="1:3">
      <c r="A151" s="221" t="s">
        <v>713</v>
      </c>
      <c r="B151" s="221" t="s">
        <v>712</v>
      </c>
      <c r="C151" s="224">
        <v>286556</v>
      </c>
    </row>
    <row r="152" spans="1:3">
      <c r="A152" s="221" t="s">
        <v>715</v>
      </c>
      <c r="B152" s="221" t="s">
        <v>714</v>
      </c>
      <c r="C152" s="224">
        <v>259183</v>
      </c>
    </row>
    <row r="153" spans="1:3">
      <c r="A153" s="221" t="s">
        <v>717</v>
      </c>
      <c r="B153" s="221" t="s">
        <v>716</v>
      </c>
      <c r="C153" s="224">
        <v>299463</v>
      </c>
    </row>
    <row r="154" spans="1:3">
      <c r="A154" s="219" t="s">
        <v>719</v>
      </c>
      <c r="B154" s="219" t="s">
        <v>718</v>
      </c>
      <c r="C154" s="222">
        <v>569560</v>
      </c>
    </row>
    <row r="155" spans="1:3">
      <c r="A155" s="221" t="s">
        <v>721</v>
      </c>
      <c r="B155" s="221" t="s">
        <v>720</v>
      </c>
      <c r="C155" s="224">
        <v>7640</v>
      </c>
    </row>
    <row r="156" spans="1:3">
      <c r="A156" s="221" t="s">
        <v>723</v>
      </c>
      <c r="B156" s="221" t="s">
        <v>722</v>
      </c>
      <c r="C156" s="224">
        <v>10000</v>
      </c>
    </row>
    <row r="157" spans="1:3">
      <c r="A157" s="221" t="s">
        <v>725</v>
      </c>
      <c r="B157" s="221" t="s">
        <v>724</v>
      </c>
      <c r="C157" s="224">
        <v>551920</v>
      </c>
    </row>
    <row r="158" spans="1:3" ht="26.25">
      <c r="A158" s="219" t="s">
        <v>727</v>
      </c>
      <c r="B158" s="219" t="s">
        <v>726</v>
      </c>
      <c r="C158" s="222">
        <v>2592337</v>
      </c>
    </row>
    <row r="159" spans="1:3">
      <c r="A159" s="221" t="s">
        <v>729</v>
      </c>
      <c r="B159" s="221" t="s">
        <v>728</v>
      </c>
      <c r="C159" s="224">
        <v>1859036</v>
      </c>
    </row>
    <row r="160" spans="1:3" ht="26.25">
      <c r="A160" s="221" t="s">
        <v>731</v>
      </c>
      <c r="B160" s="221" t="s">
        <v>730</v>
      </c>
      <c r="C160" s="224">
        <v>733301</v>
      </c>
    </row>
    <row r="161" spans="1:3" ht="26.25">
      <c r="A161" s="219" t="s">
        <v>733</v>
      </c>
      <c r="B161" s="219" t="s">
        <v>732</v>
      </c>
      <c r="C161" s="222">
        <v>840</v>
      </c>
    </row>
    <row r="162" spans="1:3" ht="26.25">
      <c r="A162" s="221" t="s">
        <v>735</v>
      </c>
      <c r="B162" s="221" t="s">
        <v>734</v>
      </c>
      <c r="C162" s="224">
        <v>840</v>
      </c>
    </row>
    <row r="163" spans="1:3" ht="26.25">
      <c r="A163" s="219" t="s">
        <v>737</v>
      </c>
      <c r="B163" s="219" t="s">
        <v>736</v>
      </c>
      <c r="C163" s="222">
        <v>696654</v>
      </c>
    </row>
    <row r="164" spans="1:3">
      <c r="A164" s="219" t="s">
        <v>739</v>
      </c>
      <c r="B164" s="219" t="s">
        <v>738</v>
      </c>
      <c r="C164" s="222">
        <v>696044</v>
      </c>
    </row>
    <row r="165" spans="1:3">
      <c r="A165" s="221" t="s">
        <v>741</v>
      </c>
      <c r="B165" s="221" t="s">
        <v>740</v>
      </c>
      <c r="C165" s="224">
        <v>670000</v>
      </c>
    </row>
    <row r="166" spans="1:3">
      <c r="A166" s="221" t="s">
        <v>743</v>
      </c>
      <c r="B166" s="221" t="s">
        <v>742</v>
      </c>
      <c r="C166" s="224">
        <v>18764</v>
      </c>
    </row>
    <row r="167" spans="1:3" ht="26.25">
      <c r="A167" s="221" t="s">
        <v>745</v>
      </c>
      <c r="B167" s="221" t="s">
        <v>744</v>
      </c>
      <c r="C167" s="224">
        <v>7280</v>
      </c>
    </row>
    <row r="168" spans="1:3">
      <c r="A168" s="219" t="s">
        <v>747</v>
      </c>
      <c r="B168" s="219" t="s">
        <v>746</v>
      </c>
      <c r="C168" s="222">
        <v>610</v>
      </c>
    </row>
    <row r="169" spans="1:3">
      <c r="A169" s="221" t="s">
        <v>749</v>
      </c>
      <c r="B169" s="221" t="s">
        <v>748</v>
      </c>
      <c r="C169" s="224">
        <v>610</v>
      </c>
    </row>
    <row r="170" spans="1:3">
      <c r="A170" s="165"/>
      <c r="B170" s="165"/>
      <c r="C170" s="165"/>
    </row>
    <row r="171" spans="1:3">
      <c r="A171" s="218" t="s">
        <v>750</v>
      </c>
      <c r="B171" s="219" t="s">
        <v>449</v>
      </c>
      <c r="C171" s="222">
        <v>-3150963</v>
      </c>
    </row>
    <row r="172" spans="1:3">
      <c r="A172" s="165"/>
      <c r="B172" s="165"/>
      <c r="C172" s="225"/>
    </row>
    <row r="173" spans="1:3">
      <c r="A173" s="218" t="s">
        <v>751</v>
      </c>
      <c r="B173" s="219" t="s">
        <v>449</v>
      </c>
      <c r="C173" s="222">
        <v>3150963</v>
      </c>
    </row>
    <row r="174" spans="1:3">
      <c r="A174" s="220" t="s">
        <v>753</v>
      </c>
      <c r="B174" s="220" t="s">
        <v>752</v>
      </c>
      <c r="C174" s="223" t="s">
        <v>754</v>
      </c>
    </row>
    <row r="175" spans="1:3">
      <c r="A175" s="219" t="s">
        <v>121</v>
      </c>
      <c r="B175" s="219" t="s">
        <v>755</v>
      </c>
      <c r="C175" s="222">
        <v>5125551</v>
      </c>
    </row>
    <row r="176" spans="1:3">
      <c r="A176" s="219" t="s">
        <v>757</v>
      </c>
      <c r="B176" s="219" t="s">
        <v>756</v>
      </c>
      <c r="C176" s="222">
        <v>1911</v>
      </c>
    </row>
    <row r="177" spans="1:3">
      <c r="A177" s="221" t="s">
        <v>759</v>
      </c>
      <c r="B177" s="221" t="s">
        <v>758</v>
      </c>
      <c r="C177" s="224">
        <v>1911</v>
      </c>
    </row>
    <row r="178" spans="1:3">
      <c r="A178" s="219" t="s">
        <v>761</v>
      </c>
      <c r="B178" s="219" t="s">
        <v>760</v>
      </c>
      <c r="C178" s="222">
        <v>5123640</v>
      </c>
    </row>
    <row r="179" spans="1:3">
      <c r="A179" s="221" t="s">
        <v>763</v>
      </c>
      <c r="B179" s="221" t="s">
        <v>762</v>
      </c>
      <c r="C179" s="224">
        <v>5123640</v>
      </c>
    </row>
    <row r="180" spans="1:3">
      <c r="A180" s="219" t="s">
        <v>765</v>
      </c>
      <c r="B180" s="219" t="s">
        <v>764</v>
      </c>
      <c r="C180" s="222">
        <v>-1738927</v>
      </c>
    </row>
    <row r="181" spans="1:3">
      <c r="A181" s="219" t="s">
        <v>767</v>
      </c>
      <c r="B181" s="219" t="s">
        <v>766</v>
      </c>
      <c r="C181" s="222">
        <v>2019099</v>
      </c>
    </row>
    <row r="182" spans="1:3">
      <c r="A182" s="221" t="s">
        <v>769</v>
      </c>
      <c r="B182" s="221" t="s">
        <v>768</v>
      </c>
      <c r="C182" s="224">
        <v>2019099</v>
      </c>
    </row>
    <row r="183" spans="1:3">
      <c r="A183" s="219" t="s">
        <v>771</v>
      </c>
      <c r="B183" s="219" t="s">
        <v>770</v>
      </c>
      <c r="C183" s="222">
        <v>3758026</v>
      </c>
    </row>
    <row r="184" spans="1:3">
      <c r="A184" s="221" t="s">
        <v>773</v>
      </c>
      <c r="B184" s="221" t="s">
        <v>772</v>
      </c>
      <c r="C184" s="224">
        <v>32284</v>
      </c>
    </row>
    <row r="185" spans="1:3">
      <c r="A185" s="221" t="s">
        <v>775</v>
      </c>
      <c r="B185" s="221" t="s">
        <v>774</v>
      </c>
      <c r="C185" s="224">
        <v>3725742</v>
      </c>
    </row>
    <row r="186" spans="1:3">
      <c r="A186" s="219" t="s">
        <v>777</v>
      </c>
      <c r="B186" s="219" t="s">
        <v>776</v>
      </c>
      <c r="C186" s="222">
        <v>-235661</v>
      </c>
    </row>
    <row r="187" spans="1:3" ht="39">
      <c r="A187" s="219" t="s">
        <v>779</v>
      </c>
      <c r="B187" s="219" t="s">
        <v>778</v>
      </c>
      <c r="C187" s="222">
        <v>-235661</v>
      </c>
    </row>
    <row r="188" spans="1:3" ht="26.25">
      <c r="A188" s="221" t="s">
        <v>781</v>
      </c>
      <c r="B188" s="221" t="s">
        <v>780</v>
      </c>
      <c r="C188" s="224">
        <v>235661</v>
      </c>
    </row>
    <row r="191" spans="1:3" ht="30">
      <c r="A191" s="211" t="s">
        <v>870</v>
      </c>
    </row>
  </sheetData>
  <mergeCells count="7">
    <mergeCell ref="A82:C82"/>
    <mergeCell ref="A92:C92"/>
    <mergeCell ref="A5:C5"/>
    <mergeCell ref="A6:C6"/>
    <mergeCell ref="A7:C7"/>
    <mergeCell ref="A9:A10"/>
    <mergeCell ref="B9:B10"/>
  </mergeCells>
  <pageMargins left="0.70866141732283505" right="0.31496062992126" top="0.74803149606299202" bottom="0.55118110236220497" header="0.31496062992126" footer="0.31496062992126"/>
  <pageSetup paperSize="9" scale="8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278AE-BF82-4B99-A3C2-3066A6472388}">
  <sheetPr>
    <tabColor rgb="FF0070C0"/>
    <pageSetUpPr fitToPage="1"/>
  </sheetPr>
  <dimension ref="A1:M108"/>
  <sheetViews>
    <sheetView workbookViewId="0">
      <selection activeCell="C29" sqref="C29"/>
    </sheetView>
  </sheetViews>
  <sheetFormatPr defaultRowHeight="15" outlineLevelCol="1"/>
  <cols>
    <col min="1" max="1" width="7.42578125" style="3" customWidth="1"/>
    <col min="2" max="2" width="29.28515625" style="3" customWidth="1"/>
    <col min="3" max="3" width="16.7109375" style="3" customWidth="1"/>
    <col min="4" max="5" width="15.7109375" style="3" customWidth="1"/>
    <col min="6" max="6" width="16.7109375" style="3" hidden="1" customWidth="1" outlineLevel="1"/>
    <col min="7" max="7" width="14.7109375" style="3" hidden="1" customWidth="1" outlineLevel="1"/>
    <col min="8" max="8" width="12" style="3" hidden="1" customWidth="1" outlineLevel="1"/>
    <col min="9" max="9" width="14.7109375" style="3" hidden="1" customWidth="1" outlineLevel="1"/>
    <col min="10" max="10" width="8.85546875" style="3" collapsed="1"/>
    <col min="11" max="248" width="8.85546875" style="3"/>
    <col min="249" max="249" width="7.140625" style="3" customWidth="1"/>
    <col min="250" max="250" width="33" style="3" customWidth="1"/>
    <col min="251" max="251" width="13.140625" style="3" customWidth="1"/>
    <col min="252" max="252" width="16.28515625" style="3" customWidth="1"/>
    <col min="253" max="256" width="0" style="3" hidden="1" customWidth="1"/>
    <col min="257" max="257" width="13.7109375" style="3" customWidth="1"/>
    <col min="258" max="258" width="8.85546875" style="3"/>
    <col min="259" max="259" width="11" style="3" customWidth="1"/>
    <col min="260" max="504" width="8.85546875" style="3"/>
    <col min="505" max="505" width="7.140625" style="3" customWidth="1"/>
    <col min="506" max="506" width="33" style="3" customWidth="1"/>
    <col min="507" max="507" width="13.140625" style="3" customWidth="1"/>
    <col min="508" max="508" width="16.28515625" style="3" customWidth="1"/>
    <col min="509" max="512" width="0" style="3" hidden="1" customWidth="1"/>
    <col min="513" max="513" width="13.7109375" style="3" customWidth="1"/>
    <col min="514" max="514" width="8.85546875" style="3"/>
    <col min="515" max="515" width="11" style="3" customWidth="1"/>
    <col min="516" max="760" width="8.85546875" style="3"/>
    <col min="761" max="761" width="7.140625" style="3" customWidth="1"/>
    <col min="762" max="762" width="33" style="3" customWidth="1"/>
    <col min="763" max="763" width="13.140625" style="3" customWidth="1"/>
    <col min="764" max="764" width="16.28515625" style="3" customWidth="1"/>
    <col min="765" max="768" width="0" style="3" hidden="1" customWidth="1"/>
    <col min="769" max="769" width="13.7109375" style="3" customWidth="1"/>
    <col min="770" max="770" width="8.85546875" style="3"/>
    <col min="771" max="771" width="11" style="3" customWidth="1"/>
    <col min="772" max="1016" width="8.85546875" style="3"/>
    <col min="1017" max="1017" width="7.140625" style="3" customWidth="1"/>
    <col min="1018" max="1018" width="33" style="3" customWidth="1"/>
    <col min="1019" max="1019" width="13.140625" style="3" customWidth="1"/>
    <col min="1020" max="1020" width="16.28515625" style="3" customWidth="1"/>
    <col min="1021" max="1024" width="0" style="3" hidden="1" customWidth="1"/>
    <col min="1025" max="1025" width="13.7109375" style="3" customWidth="1"/>
    <col min="1026" max="1026" width="8.85546875" style="3"/>
    <col min="1027" max="1027" width="11" style="3" customWidth="1"/>
    <col min="1028" max="1272" width="8.85546875" style="3"/>
    <col min="1273" max="1273" width="7.140625" style="3" customWidth="1"/>
    <col min="1274" max="1274" width="33" style="3" customWidth="1"/>
    <col min="1275" max="1275" width="13.140625" style="3" customWidth="1"/>
    <col min="1276" max="1276" width="16.28515625" style="3" customWidth="1"/>
    <col min="1277" max="1280" width="0" style="3" hidden="1" customWidth="1"/>
    <col min="1281" max="1281" width="13.7109375" style="3" customWidth="1"/>
    <col min="1282" max="1282" width="8.85546875" style="3"/>
    <col min="1283" max="1283" width="11" style="3" customWidth="1"/>
    <col min="1284" max="1528" width="8.85546875" style="3"/>
    <col min="1529" max="1529" width="7.140625" style="3" customWidth="1"/>
    <col min="1530" max="1530" width="33" style="3" customWidth="1"/>
    <col min="1531" max="1531" width="13.140625" style="3" customWidth="1"/>
    <col min="1532" max="1532" width="16.28515625" style="3" customWidth="1"/>
    <col min="1533" max="1536" width="0" style="3" hidden="1" customWidth="1"/>
    <col min="1537" max="1537" width="13.7109375" style="3" customWidth="1"/>
    <col min="1538" max="1538" width="8.85546875" style="3"/>
    <col min="1539" max="1539" width="11" style="3" customWidth="1"/>
    <col min="1540" max="1784" width="8.85546875" style="3"/>
    <col min="1785" max="1785" width="7.140625" style="3" customWidth="1"/>
    <col min="1786" max="1786" width="33" style="3" customWidth="1"/>
    <col min="1787" max="1787" width="13.140625" style="3" customWidth="1"/>
    <col min="1788" max="1788" width="16.28515625" style="3" customWidth="1"/>
    <col min="1789" max="1792" width="0" style="3" hidden="1" customWidth="1"/>
    <col min="1793" max="1793" width="13.7109375" style="3" customWidth="1"/>
    <col min="1794" max="1794" width="8.85546875" style="3"/>
    <col min="1795" max="1795" width="11" style="3" customWidth="1"/>
    <col min="1796" max="2040" width="8.85546875" style="3"/>
    <col min="2041" max="2041" width="7.140625" style="3" customWidth="1"/>
    <col min="2042" max="2042" width="33" style="3" customWidth="1"/>
    <col min="2043" max="2043" width="13.140625" style="3" customWidth="1"/>
    <col min="2044" max="2044" width="16.28515625" style="3" customWidth="1"/>
    <col min="2045" max="2048" width="0" style="3" hidden="1" customWidth="1"/>
    <col min="2049" max="2049" width="13.7109375" style="3" customWidth="1"/>
    <col min="2050" max="2050" width="8.85546875" style="3"/>
    <col min="2051" max="2051" width="11" style="3" customWidth="1"/>
    <col min="2052" max="2296" width="8.85546875" style="3"/>
    <col min="2297" max="2297" width="7.140625" style="3" customWidth="1"/>
    <col min="2298" max="2298" width="33" style="3" customWidth="1"/>
    <col min="2299" max="2299" width="13.140625" style="3" customWidth="1"/>
    <col min="2300" max="2300" width="16.28515625" style="3" customWidth="1"/>
    <col min="2301" max="2304" width="0" style="3" hidden="1" customWidth="1"/>
    <col min="2305" max="2305" width="13.7109375" style="3" customWidth="1"/>
    <col min="2306" max="2306" width="8.85546875" style="3"/>
    <col min="2307" max="2307" width="11" style="3" customWidth="1"/>
    <col min="2308" max="2552" width="8.85546875" style="3"/>
    <col min="2553" max="2553" width="7.140625" style="3" customWidth="1"/>
    <col min="2554" max="2554" width="33" style="3" customWidth="1"/>
    <col min="2555" max="2555" width="13.140625" style="3" customWidth="1"/>
    <col min="2556" max="2556" width="16.28515625" style="3" customWidth="1"/>
    <col min="2557" max="2560" width="0" style="3" hidden="1" customWidth="1"/>
    <col min="2561" max="2561" width="13.7109375" style="3" customWidth="1"/>
    <col min="2562" max="2562" width="8.85546875" style="3"/>
    <col min="2563" max="2563" width="11" style="3" customWidth="1"/>
    <col min="2564" max="2808" width="8.85546875" style="3"/>
    <col min="2809" max="2809" width="7.140625" style="3" customWidth="1"/>
    <col min="2810" max="2810" width="33" style="3" customWidth="1"/>
    <col min="2811" max="2811" width="13.140625" style="3" customWidth="1"/>
    <col min="2812" max="2812" width="16.28515625" style="3" customWidth="1"/>
    <col min="2813" max="2816" width="0" style="3" hidden="1" customWidth="1"/>
    <col min="2817" max="2817" width="13.7109375" style="3" customWidth="1"/>
    <col min="2818" max="2818" width="8.85546875" style="3"/>
    <col min="2819" max="2819" width="11" style="3" customWidth="1"/>
    <col min="2820" max="3064" width="8.85546875" style="3"/>
    <col min="3065" max="3065" width="7.140625" style="3" customWidth="1"/>
    <col min="3066" max="3066" width="33" style="3" customWidth="1"/>
    <col min="3067" max="3067" width="13.140625" style="3" customWidth="1"/>
    <col min="3068" max="3068" width="16.28515625" style="3" customWidth="1"/>
    <col min="3069" max="3072" width="0" style="3" hidden="1" customWidth="1"/>
    <col min="3073" max="3073" width="13.7109375" style="3" customWidth="1"/>
    <col min="3074" max="3074" width="8.85546875" style="3"/>
    <col min="3075" max="3075" width="11" style="3" customWidth="1"/>
    <col min="3076" max="3320" width="8.85546875" style="3"/>
    <col min="3321" max="3321" width="7.140625" style="3" customWidth="1"/>
    <col min="3322" max="3322" width="33" style="3" customWidth="1"/>
    <col min="3323" max="3323" width="13.140625" style="3" customWidth="1"/>
    <col min="3324" max="3324" width="16.28515625" style="3" customWidth="1"/>
    <col min="3325" max="3328" width="0" style="3" hidden="1" customWidth="1"/>
    <col min="3329" max="3329" width="13.7109375" style="3" customWidth="1"/>
    <col min="3330" max="3330" width="8.85546875" style="3"/>
    <col min="3331" max="3331" width="11" style="3" customWidth="1"/>
    <col min="3332" max="3576" width="8.85546875" style="3"/>
    <col min="3577" max="3577" width="7.140625" style="3" customWidth="1"/>
    <col min="3578" max="3578" width="33" style="3" customWidth="1"/>
    <col min="3579" max="3579" width="13.140625" style="3" customWidth="1"/>
    <col min="3580" max="3580" width="16.28515625" style="3" customWidth="1"/>
    <col min="3581" max="3584" width="0" style="3" hidden="1" customWidth="1"/>
    <col min="3585" max="3585" width="13.7109375" style="3" customWidth="1"/>
    <col min="3586" max="3586" width="8.85546875" style="3"/>
    <col min="3587" max="3587" width="11" style="3" customWidth="1"/>
    <col min="3588" max="3832" width="8.85546875" style="3"/>
    <col min="3833" max="3833" width="7.140625" style="3" customWidth="1"/>
    <col min="3834" max="3834" width="33" style="3" customWidth="1"/>
    <col min="3835" max="3835" width="13.140625" style="3" customWidth="1"/>
    <col min="3836" max="3836" width="16.28515625" style="3" customWidth="1"/>
    <col min="3837" max="3840" width="0" style="3" hidden="1" customWidth="1"/>
    <col min="3841" max="3841" width="13.7109375" style="3" customWidth="1"/>
    <col min="3842" max="3842" width="8.85546875" style="3"/>
    <col min="3843" max="3843" width="11" style="3" customWidth="1"/>
    <col min="3844" max="4088" width="8.85546875" style="3"/>
    <col min="4089" max="4089" width="7.140625" style="3" customWidth="1"/>
    <col min="4090" max="4090" width="33" style="3" customWidth="1"/>
    <col min="4091" max="4091" width="13.140625" style="3" customWidth="1"/>
    <col min="4092" max="4092" width="16.28515625" style="3" customWidth="1"/>
    <col min="4093" max="4096" width="0" style="3" hidden="1" customWidth="1"/>
    <col min="4097" max="4097" width="13.7109375" style="3" customWidth="1"/>
    <col min="4098" max="4098" width="8.85546875" style="3"/>
    <col min="4099" max="4099" width="11" style="3" customWidth="1"/>
    <col min="4100" max="4344" width="8.85546875" style="3"/>
    <col min="4345" max="4345" width="7.140625" style="3" customWidth="1"/>
    <col min="4346" max="4346" width="33" style="3" customWidth="1"/>
    <col min="4347" max="4347" width="13.140625" style="3" customWidth="1"/>
    <col min="4348" max="4348" width="16.28515625" style="3" customWidth="1"/>
    <col min="4349" max="4352" width="0" style="3" hidden="1" customWidth="1"/>
    <col min="4353" max="4353" width="13.7109375" style="3" customWidth="1"/>
    <col min="4354" max="4354" width="8.85546875" style="3"/>
    <col min="4355" max="4355" width="11" style="3" customWidth="1"/>
    <col min="4356" max="4600" width="8.85546875" style="3"/>
    <col min="4601" max="4601" width="7.140625" style="3" customWidth="1"/>
    <col min="4602" max="4602" width="33" style="3" customWidth="1"/>
    <col min="4603" max="4603" width="13.140625" style="3" customWidth="1"/>
    <col min="4604" max="4604" width="16.28515625" style="3" customWidth="1"/>
    <col min="4605" max="4608" width="0" style="3" hidden="1" customWidth="1"/>
    <col min="4609" max="4609" width="13.7109375" style="3" customWidth="1"/>
    <col min="4610" max="4610" width="8.85546875" style="3"/>
    <col min="4611" max="4611" width="11" style="3" customWidth="1"/>
    <col min="4612" max="4856" width="8.85546875" style="3"/>
    <col min="4857" max="4857" width="7.140625" style="3" customWidth="1"/>
    <col min="4858" max="4858" width="33" style="3" customWidth="1"/>
    <col min="4859" max="4859" width="13.140625" style="3" customWidth="1"/>
    <col min="4860" max="4860" width="16.28515625" style="3" customWidth="1"/>
    <col min="4861" max="4864" width="0" style="3" hidden="1" customWidth="1"/>
    <col min="4865" max="4865" width="13.7109375" style="3" customWidth="1"/>
    <col min="4866" max="4866" width="8.85546875" style="3"/>
    <col min="4867" max="4867" width="11" style="3" customWidth="1"/>
    <col min="4868" max="5112" width="8.85546875" style="3"/>
    <col min="5113" max="5113" width="7.140625" style="3" customWidth="1"/>
    <col min="5114" max="5114" width="33" style="3" customWidth="1"/>
    <col min="5115" max="5115" width="13.140625" style="3" customWidth="1"/>
    <col min="5116" max="5116" width="16.28515625" style="3" customWidth="1"/>
    <col min="5117" max="5120" width="0" style="3" hidden="1" customWidth="1"/>
    <col min="5121" max="5121" width="13.7109375" style="3" customWidth="1"/>
    <col min="5122" max="5122" width="8.85546875" style="3"/>
    <col min="5123" max="5123" width="11" style="3" customWidth="1"/>
    <col min="5124" max="5368" width="8.85546875" style="3"/>
    <col min="5369" max="5369" width="7.140625" style="3" customWidth="1"/>
    <col min="5370" max="5370" width="33" style="3" customWidth="1"/>
    <col min="5371" max="5371" width="13.140625" style="3" customWidth="1"/>
    <col min="5372" max="5372" width="16.28515625" style="3" customWidth="1"/>
    <col min="5373" max="5376" width="0" style="3" hidden="1" customWidth="1"/>
    <col min="5377" max="5377" width="13.7109375" style="3" customWidth="1"/>
    <col min="5378" max="5378" width="8.85546875" style="3"/>
    <col min="5379" max="5379" width="11" style="3" customWidth="1"/>
    <col min="5380" max="5624" width="8.85546875" style="3"/>
    <col min="5625" max="5625" width="7.140625" style="3" customWidth="1"/>
    <col min="5626" max="5626" width="33" style="3" customWidth="1"/>
    <col min="5627" max="5627" width="13.140625" style="3" customWidth="1"/>
    <col min="5628" max="5628" width="16.28515625" style="3" customWidth="1"/>
    <col min="5629" max="5632" width="0" style="3" hidden="1" customWidth="1"/>
    <col min="5633" max="5633" width="13.7109375" style="3" customWidth="1"/>
    <col min="5634" max="5634" width="8.85546875" style="3"/>
    <col min="5635" max="5635" width="11" style="3" customWidth="1"/>
    <col min="5636" max="5880" width="8.85546875" style="3"/>
    <col min="5881" max="5881" width="7.140625" style="3" customWidth="1"/>
    <col min="5882" max="5882" width="33" style="3" customWidth="1"/>
    <col min="5883" max="5883" width="13.140625" style="3" customWidth="1"/>
    <col min="5884" max="5884" width="16.28515625" style="3" customWidth="1"/>
    <col min="5885" max="5888" width="0" style="3" hidden="1" customWidth="1"/>
    <col min="5889" max="5889" width="13.7109375" style="3" customWidth="1"/>
    <col min="5890" max="5890" width="8.85546875" style="3"/>
    <col min="5891" max="5891" width="11" style="3" customWidth="1"/>
    <col min="5892" max="6136" width="8.85546875" style="3"/>
    <col min="6137" max="6137" width="7.140625" style="3" customWidth="1"/>
    <col min="6138" max="6138" width="33" style="3" customWidth="1"/>
    <col min="6139" max="6139" width="13.140625" style="3" customWidth="1"/>
    <col min="6140" max="6140" width="16.28515625" style="3" customWidth="1"/>
    <col min="6141" max="6144" width="0" style="3" hidden="1" customWidth="1"/>
    <col min="6145" max="6145" width="13.7109375" style="3" customWidth="1"/>
    <col min="6146" max="6146" width="8.85546875" style="3"/>
    <col min="6147" max="6147" width="11" style="3" customWidth="1"/>
    <col min="6148" max="6392" width="8.85546875" style="3"/>
    <col min="6393" max="6393" width="7.140625" style="3" customWidth="1"/>
    <col min="6394" max="6394" width="33" style="3" customWidth="1"/>
    <col min="6395" max="6395" width="13.140625" style="3" customWidth="1"/>
    <col min="6396" max="6396" width="16.28515625" style="3" customWidth="1"/>
    <col min="6397" max="6400" width="0" style="3" hidden="1" customWidth="1"/>
    <col min="6401" max="6401" width="13.7109375" style="3" customWidth="1"/>
    <col min="6402" max="6402" width="8.85546875" style="3"/>
    <col min="6403" max="6403" width="11" style="3" customWidth="1"/>
    <col min="6404" max="6648" width="8.85546875" style="3"/>
    <col min="6649" max="6649" width="7.140625" style="3" customWidth="1"/>
    <col min="6650" max="6650" width="33" style="3" customWidth="1"/>
    <col min="6651" max="6651" width="13.140625" style="3" customWidth="1"/>
    <col min="6652" max="6652" width="16.28515625" style="3" customWidth="1"/>
    <col min="6653" max="6656" width="0" style="3" hidden="1" customWidth="1"/>
    <col min="6657" max="6657" width="13.7109375" style="3" customWidth="1"/>
    <col min="6658" max="6658" width="8.85546875" style="3"/>
    <col min="6659" max="6659" width="11" style="3" customWidth="1"/>
    <col min="6660" max="6904" width="8.85546875" style="3"/>
    <col min="6905" max="6905" width="7.140625" style="3" customWidth="1"/>
    <col min="6906" max="6906" width="33" style="3" customWidth="1"/>
    <col min="6907" max="6907" width="13.140625" style="3" customWidth="1"/>
    <col min="6908" max="6908" width="16.28515625" style="3" customWidth="1"/>
    <col min="6909" max="6912" width="0" style="3" hidden="1" customWidth="1"/>
    <col min="6913" max="6913" width="13.7109375" style="3" customWidth="1"/>
    <col min="6914" max="6914" width="8.85546875" style="3"/>
    <col min="6915" max="6915" width="11" style="3" customWidth="1"/>
    <col min="6916" max="7160" width="8.85546875" style="3"/>
    <col min="7161" max="7161" width="7.140625" style="3" customWidth="1"/>
    <col min="7162" max="7162" width="33" style="3" customWidth="1"/>
    <col min="7163" max="7163" width="13.140625" style="3" customWidth="1"/>
    <col min="7164" max="7164" width="16.28515625" style="3" customWidth="1"/>
    <col min="7165" max="7168" width="0" style="3" hidden="1" customWidth="1"/>
    <col min="7169" max="7169" width="13.7109375" style="3" customWidth="1"/>
    <col min="7170" max="7170" width="8.85546875" style="3"/>
    <col min="7171" max="7171" width="11" style="3" customWidth="1"/>
    <col min="7172" max="7416" width="8.85546875" style="3"/>
    <col min="7417" max="7417" width="7.140625" style="3" customWidth="1"/>
    <col min="7418" max="7418" width="33" style="3" customWidth="1"/>
    <col min="7419" max="7419" width="13.140625" style="3" customWidth="1"/>
    <col min="7420" max="7420" width="16.28515625" style="3" customWidth="1"/>
    <col min="7421" max="7424" width="0" style="3" hidden="1" customWidth="1"/>
    <col min="7425" max="7425" width="13.7109375" style="3" customWidth="1"/>
    <col min="7426" max="7426" width="8.85546875" style="3"/>
    <col min="7427" max="7427" width="11" style="3" customWidth="1"/>
    <col min="7428" max="7672" width="8.85546875" style="3"/>
    <col min="7673" max="7673" width="7.140625" style="3" customWidth="1"/>
    <col min="7674" max="7674" width="33" style="3" customWidth="1"/>
    <col min="7675" max="7675" width="13.140625" style="3" customWidth="1"/>
    <col min="7676" max="7676" width="16.28515625" style="3" customWidth="1"/>
    <col min="7677" max="7680" width="0" style="3" hidden="1" customWidth="1"/>
    <col min="7681" max="7681" width="13.7109375" style="3" customWidth="1"/>
    <col min="7682" max="7682" width="8.85546875" style="3"/>
    <col min="7683" max="7683" width="11" style="3" customWidth="1"/>
    <col min="7684" max="7928" width="8.85546875" style="3"/>
    <col min="7929" max="7929" width="7.140625" style="3" customWidth="1"/>
    <col min="7930" max="7930" width="33" style="3" customWidth="1"/>
    <col min="7931" max="7931" width="13.140625" style="3" customWidth="1"/>
    <col min="7932" max="7932" width="16.28515625" style="3" customWidth="1"/>
    <col min="7933" max="7936" width="0" style="3" hidden="1" customWidth="1"/>
    <col min="7937" max="7937" width="13.7109375" style="3" customWidth="1"/>
    <col min="7938" max="7938" width="8.85546875" style="3"/>
    <col min="7939" max="7939" width="11" style="3" customWidth="1"/>
    <col min="7940" max="8184" width="8.85546875" style="3"/>
    <col min="8185" max="8185" width="7.140625" style="3" customWidth="1"/>
    <col min="8186" max="8186" width="33" style="3" customWidth="1"/>
    <col min="8187" max="8187" width="13.140625" style="3" customWidth="1"/>
    <col min="8188" max="8188" width="16.28515625" style="3" customWidth="1"/>
    <col min="8189" max="8192" width="0" style="3" hidden="1" customWidth="1"/>
    <col min="8193" max="8193" width="13.7109375" style="3" customWidth="1"/>
    <col min="8194" max="8194" width="8.85546875" style="3"/>
    <col min="8195" max="8195" width="11" style="3" customWidth="1"/>
    <col min="8196" max="8440" width="8.85546875" style="3"/>
    <col min="8441" max="8441" width="7.140625" style="3" customWidth="1"/>
    <col min="8442" max="8442" width="33" style="3" customWidth="1"/>
    <col min="8443" max="8443" width="13.140625" style="3" customWidth="1"/>
    <col min="8444" max="8444" width="16.28515625" style="3" customWidth="1"/>
    <col min="8445" max="8448" width="0" style="3" hidden="1" customWidth="1"/>
    <col min="8449" max="8449" width="13.7109375" style="3" customWidth="1"/>
    <col min="8450" max="8450" width="8.85546875" style="3"/>
    <col min="8451" max="8451" width="11" style="3" customWidth="1"/>
    <col min="8452" max="8696" width="8.85546875" style="3"/>
    <col min="8697" max="8697" width="7.140625" style="3" customWidth="1"/>
    <col min="8698" max="8698" width="33" style="3" customWidth="1"/>
    <col min="8699" max="8699" width="13.140625" style="3" customWidth="1"/>
    <col min="8700" max="8700" width="16.28515625" style="3" customWidth="1"/>
    <col min="8701" max="8704" width="0" style="3" hidden="1" customWidth="1"/>
    <col min="8705" max="8705" width="13.7109375" style="3" customWidth="1"/>
    <col min="8706" max="8706" width="8.85546875" style="3"/>
    <col min="8707" max="8707" width="11" style="3" customWidth="1"/>
    <col min="8708" max="8952" width="8.85546875" style="3"/>
    <col min="8953" max="8953" width="7.140625" style="3" customWidth="1"/>
    <col min="8954" max="8954" width="33" style="3" customWidth="1"/>
    <col min="8955" max="8955" width="13.140625" style="3" customWidth="1"/>
    <col min="8956" max="8956" width="16.28515625" style="3" customWidth="1"/>
    <col min="8957" max="8960" width="0" style="3" hidden="1" customWidth="1"/>
    <col min="8961" max="8961" width="13.7109375" style="3" customWidth="1"/>
    <col min="8962" max="8962" width="8.85546875" style="3"/>
    <col min="8963" max="8963" width="11" style="3" customWidth="1"/>
    <col min="8964" max="9208" width="8.85546875" style="3"/>
    <col min="9209" max="9209" width="7.140625" style="3" customWidth="1"/>
    <col min="9210" max="9210" width="33" style="3" customWidth="1"/>
    <col min="9211" max="9211" width="13.140625" style="3" customWidth="1"/>
    <col min="9212" max="9212" width="16.28515625" style="3" customWidth="1"/>
    <col min="9213" max="9216" width="0" style="3" hidden="1" customWidth="1"/>
    <col min="9217" max="9217" width="13.7109375" style="3" customWidth="1"/>
    <col min="9218" max="9218" width="8.85546875" style="3"/>
    <col min="9219" max="9219" width="11" style="3" customWidth="1"/>
    <col min="9220" max="9464" width="8.85546875" style="3"/>
    <col min="9465" max="9465" width="7.140625" style="3" customWidth="1"/>
    <col min="9466" max="9466" width="33" style="3" customWidth="1"/>
    <col min="9467" max="9467" width="13.140625" style="3" customWidth="1"/>
    <col min="9468" max="9468" width="16.28515625" style="3" customWidth="1"/>
    <col min="9469" max="9472" width="0" style="3" hidden="1" customWidth="1"/>
    <col min="9473" max="9473" width="13.7109375" style="3" customWidth="1"/>
    <col min="9474" max="9474" width="8.85546875" style="3"/>
    <col min="9475" max="9475" width="11" style="3" customWidth="1"/>
    <col min="9476" max="9720" width="8.85546875" style="3"/>
    <col min="9721" max="9721" width="7.140625" style="3" customWidth="1"/>
    <col min="9722" max="9722" width="33" style="3" customWidth="1"/>
    <col min="9723" max="9723" width="13.140625" style="3" customWidth="1"/>
    <col min="9724" max="9724" width="16.28515625" style="3" customWidth="1"/>
    <col min="9725" max="9728" width="0" style="3" hidden="1" customWidth="1"/>
    <col min="9729" max="9729" width="13.7109375" style="3" customWidth="1"/>
    <col min="9730" max="9730" width="8.85546875" style="3"/>
    <col min="9731" max="9731" width="11" style="3" customWidth="1"/>
    <col min="9732" max="9976" width="8.85546875" style="3"/>
    <col min="9977" max="9977" width="7.140625" style="3" customWidth="1"/>
    <col min="9978" max="9978" width="33" style="3" customWidth="1"/>
    <col min="9979" max="9979" width="13.140625" style="3" customWidth="1"/>
    <col min="9980" max="9980" width="16.28515625" style="3" customWidth="1"/>
    <col min="9981" max="9984" width="0" style="3" hidden="1" customWidth="1"/>
    <col min="9985" max="9985" width="13.7109375" style="3" customWidth="1"/>
    <col min="9986" max="9986" width="8.85546875" style="3"/>
    <col min="9987" max="9987" width="11" style="3" customWidth="1"/>
    <col min="9988" max="10232" width="8.85546875" style="3"/>
    <col min="10233" max="10233" width="7.140625" style="3" customWidth="1"/>
    <col min="10234" max="10234" width="33" style="3" customWidth="1"/>
    <col min="10235" max="10235" width="13.140625" style="3" customWidth="1"/>
    <col min="10236" max="10236" width="16.28515625" style="3" customWidth="1"/>
    <col min="10237" max="10240" width="0" style="3" hidden="1" customWidth="1"/>
    <col min="10241" max="10241" width="13.7109375" style="3" customWidth="1"/>
    <col min="10242" max="10242" width="8.85546875" style="3"/>
    <col min="10243" max="10243" width="11" style="3" customWidth="1"/>
    <col min="10244" max="10488" width="8.85546875" style="3"/>
    <col min="10489" max="10489" width="7.140625" style="3" customWidth="1"/>
    <col min="10490" max="10490" width="33" style="3" customWidth="1"/>
    <col min="10491" max="10491" width="13.140625" style="3" customWidth="1"/>
    <col min="10492" max="10492" width="16.28515625" style="3" customWidth="1"/>
    <col min="10493" max="10496" width="0" style="3" hidden="1" customWidth="1"/>
    <col min="10497" max="10497" width="13.7109375" style="3" customWidth="1"/>
    <col min="10498" max="10498" width="8.85546875" style="3"/>
    <col min="10499" max="10499" width="11" style="3" customWidth="1"/>
    <col min="10500" max="10744" width="8.85546875" style="3"/>
    <col min="10745" max="10745" width="7.140625" style="3" customWidth="1"/>
    <col min="10746" max="10746" width="33" style="3" customWidth="1"/>
    <col min="10747" max="10747" width="13.140625" style="3" customWidth="1"/>
    <col min="10748" max="10748" width="16.28515625" style="3" customWidth="1"/>
    <col min="10749" max="10752" width="0" style="3" hidden="1" customWidth="1"/>
    <col min="10753" max="10753" width="13.7109375" style="3" customWidth="1"/>
    <col min="10754" max="10754" width="8.85546875" style="3"/>
    <col min="10755" max="10755" width="11" style="3" customWidth="1"/>
    <col min="10756" max="11000" width="8.85546875" style="3"/>
    <col min="11001" max="11001" width="7.140625" style="3" customWidth="1"/>
    <col min="11002" max="11002" width="33" style="3" customWidth="1"/>
    <col min="11003" max="11003" width="13.140625" style="3" customWidth="1"/>
    <col min="11004" max="11004" width="16.28515625" style="3" customWidth="1"/>
    <col min="11005" max="11008" width="0" style="3" hidden="1" customWidth="1"/>
    <col min="11009" max="11009" width="13.7109375" style="3" customWidth="1"/>
    <col min="11010" max="11010" width="8.85546875" style="3"/>
    <col min="11011" max="11011" width="11" style="3" customWidth="1"/>
    <col min="11012" max="11256" width="8.85546875" style="3"/>
    <col min="11257" max="11257" width="7.140625" style="3" customWidth="1"/>
    <col min="11258" max="11258" width="33" style="3" customWidth="1"/>
    <col min="11259" max="11259" width="13.140625" style="3" customWidth="1"/>
    <col min="11260" max="11260" width="16.28515625" style="3" customWidth="1"/>
    <col min="11261" max="11264" width="0" style="3" hidden="1" customWidth="1"/>
    <col min="11265" max="11265" width="13.7109375" style="3" customWidth="1"/>
    <col min="11266" max="11266" width="8.85546875" style="3"/>
    <col min="11267" max="11267" width="11" style="3" customWidth="1"/>
    <col min="11268" max="11512" width="8.85546875" style="3"/>
    <col min="11513" max="11513" width="7.140625" style="3" customWidth="1"/>
    <col min="11514" max="11514" width="33" style="3" customWidth="1"/>
    <col min="11515" max="11515" width="13.140625" style="3" customWidth="1"/>
    <col min="11516" max="11516" width="16.28515625" style="3" customWidth="1"/>
    <col min="11517" max="11520" width="0" style="3" hidden="1" customWidth="1"/>
    <col min="11521" max="11521" width="13.7109375" style="3" customWidth="1"/>
    <col min="11522" max="11522" width="8.85546875" style="3"/>
    <col min="11523" max="11523" width="11" style="3" customWidth="1"/>
    <col min="11524" max="11768" width="8.85546875" style="3"/>
    <col min="11769" max="11769" width="7.140625" style="3" customWidth="1"/>
    <col min="11770" max="11770" width="33" style="3" customWidth="1"/>
    <col min="11771" max="11771" width="13.140625" style="3" customWidth="1"/>
    <col min="11772" max="11772" width="16.28515625" style="3" customWidth="1"/>
    <col min="11773" max="11776" width="0" style="3" hidden="1" customWidth="1"/>
    <col min="11777" max="11777" width="13.7109375" style="3" customWidth="1"/>
    <col min="11778" max="11778" width="8.85546875" style="3"/>
    <col min="11779" max="11779" width="11" style="3" customWidth="1"/>
    <col min="11780" max="12024" width="8.85546875" style="3"/>
    <col min="12025" max="12025" width="7.140625" style="3" customWidth="1"/>
    <col min="12026" max="12026" width="33" style="3" customWidth="1"/>
    <col min="12027" max="12027" width="13.140625" style="3" customWidth="1"/>
    <col min="12028" max="12028" width="16.28515625" style="3" customWidth="1"/>
    <col min="12029" max="12032" width="0" style="3" hidden="1" customWidth="1"/>
    <col min="12033" max="12033" width="13.7109375" style="3" customWidth="1"/>
    <col min="12034" max="12034" width="8.85546875" style="3"/>
    <col min="12035" max="12035" width="11" style="3" customWidth="1"/>
    <col min="12036" max="12280" width="8.85546875" style="3"/>
    <col min="12281" max="12281" width="7.140625" style="3" customWidth="1"/>
    <col min="12282" max="12282" width="33" style="3" customWidth="1"/>
    <col min="12283" max="12283" width="13.140625" style="3" customWidth="1"/>
    <col min="12284" max="12284" width="16.28515625" style="3" customWidth="1"/>
    <col min="12285" max="12288" width="0" style="3" hidden="1" customWidth="1"/>
    <col min="12289" max="12289" width="13.7109375" style="3" customWidth="1"/>
    <col min="12290" max="12290" width="8.85546875" style="3"/>
    <col min="12291" max="12291" width="11" style="3" customWidth="1"/>
    <col min="12292" max="12536" width="8.85546875" style="3"/>
    <col min="12537" max="12537" width="7.140625" style="3" customWidth="1"/>
    <col min="12538" max="12538" width="33" style="3" customWidth="1"/>
    <col min="12539" max="12539" width="13.140625" style="3" customWidth="1"/>
    <col min="12540" max="12540" width="16.28515625" style="3" customWidth="1"/>
    <col min="12541" max="12544" width="0" style="3" hidden="1" customWidth="1"/>
    <col min="12545" max="12545" width="13.7109375" style="3" customWidth="1"/>
    <col min="12546" max="12546" width="8.85546875" style="3"/>
    <col min="12547" max="12547" width="11" style="3" customWidth="1"/>
    <col min="12548" max="12792" width="8.85546875" style="3"/>
    <col min="12793" max="12793" width="7.140625" style="3" customWidth="1"/>
    <col min="12794" max="12794" width="33" style="3" customWidth="1"/>
    <col min="12795" max="12795" width="13.140625" style="3" customWidth="1"/>
    <col min="12796" max="12796" width="16.28515625" style="3" customWidth="1"/>
    <col min="12797" max="12800" width="0" style="3" hidden="1" customWidth="1"/>
    <col min="12801" max="12801" width="13.7109375" style="3" customWidth="1"/>
    <col min="12802" max="12802" width="8.85546875" style="3"/>
    <col min="12803" max="12803" width="11" style="3" customWidth="1"/>
    <col min="12804" max="13048" width="8.85546875" style="3"/>
    <col min="13049" max="13049" width="7.140625" style="3" customWidth="1"/>
    <col min="13050" max="13050" width="33" style="3" customWidth="1"/>
    <col min="13051" max="13051" width="13.140625" style="3" customWidth="1"/>
    <col min="13052" max="13052" width="16.28515625" style="3" customWidth="1"/>
    <col min="13053" max="13056" width="0" style="3" hidden="1" customWidth="1"/>
    <col min="13057" max="13057" width="13.7109375" style="3" customWidth="1"/>
    <col min="13058" max="13058" width="8.85546875" style="3"/>
    <col min="13059" max="13059" width="11" style="3" customWidth="1"/>
    <col min="13060" max="13304" width="8.85546875" style="3"/>
    <col min="13305" max="13305" width="7.140625" style="3" customWidth="1"/>
    <col min="13306" max="13306" width="33" style="3" customWidth="1"/>
    <col min="13307" max="13307" width="13.140625" style="3" customWidth="1"/>
    <col min="13308" max="13308" width="16.28515625" style="3" customWidth="1"/>
    <col min="13309" max="13312" width="0" style="3" hidden="1" customWidth="1"/>
    <col min="13313" max="13313" width="13.7109375" style="3" customWidth="1"/>
    <col min="13314" max="13314" width="8.85546875" style="3"/>
    <col min="13315" max="13315" width="11" style="3" customWidth="1"/>
    <col min="13316" max="13560" width="8.85546875" style="3"/>
    <col min="13561" max="13561" width="7.140625" style="3" customWidth="1"/>
    <col min="13562" max="13562" width="33" style="3" customWidth="1"/>
    <col min="13563" max="13563" width="13.140625" style="3" customWidth="1"/>
    <col min="13564" max="13564" width="16.28515625" style="3" customWidth="1"/>
    <col min="13565" max="13568" width="0" style="3" hidden="1" customWidth="1"/>
    <col min="13569" max="13569" width="13.7109375" style="3" customWidth="1"/>
    <col min="13570" max="13570" width="8.85546875" style="3"/>
    <col min="13571" max="13571" width="11" style="3" customWidth="1"/>
    <col min="13572" max="13816" width="8.85546875" style="3"/>
    <col min="13817" max="13817" width="7.140625" style="3" customWidth="1"/>
    <col min="13818" max="13818" width="33" style="3" customWidth="1"/>
    <col min="13819" max="13819" width="13.140625" style="3" customWidth="1"/>
    <col min="13820" max="13820" width="16.28515625" style="3" customWidth="1"/>
    <col min="13821" max="13824" width="0" style="3" hidden="1" customWidth="1"/>
    <col min="13825" max="13825" width="13.7109375" style="3" customWidth="1"/>
    <col min="13826" max="13826" width="8.85546875" style="3"/>
    <col min="13827" max="13827" width="11" style="3" customWidth="1"/>
    <col min="13828" max="14072" width="8.85546875" style="3"/>
    <col min="14073" max="14073" width="7.140625" style="3" customWidth="1"/>
    <col min="14074" max="14074" width="33" style="3" customWidth="1"/>
    <col min="14075" max="14075" width="13.140625" style="3" customWidth="1"/>
    <col min="14076" max="14076" width="16.28515625" style="3" customWidth="1"/>
    <col min="14077" max="14080" width="0" style="3" hidden="1" customWidth="1"/>
    <col min="14081" max="14081" width="13.7109375" style="3" customWidth="1"/>
    <col min="14082" max="14082" width="8.85546875" style="3"/>
    <col min="14083" max="14083" width="11" style="3" customWidth="1"/>
    <col min="14084" max="14328" width="8.85546875" style="3"/>
    <col min="14329" max="14329" width="7.140625" style="3" customWidth="1"/>
    <col min="14330" max="14330" width="33" style="3" customWidth="1"/>
    <col min="14331" max="14331" width="13.140625" style="3" customWidth="1"/>
    <col min="14332" max="14332" width="16.28515625" style="3" customWidth="1"/>
    <col min="14333" max="14336" width="0" style="3" hidden="1" customWidth="1"/>
    <col min="14337" max="14337" width="13.7109375" style="3" customWidth="1"/>
    <col min="14338" max="14338" width="8.85546875" style="3"/>
    <col min="14339" max="14339" width="11" style="3" customWidth="1"/>
    <col min="14340" max="14584" width="8.85546875" style="3"/>
    <col min="14585" max="14585" width="7.140625" style="3" customWidth="1"/>
    <col min="14586" max="14586" width="33" style="3" customWidth="1"/>
    <col min="14587" max="14587" width="13.140625" style="3" customWidth="1"/>
    <col min="14588" max="14588" width="16.28515625" style="3" customWidth="1"/>
    <col min="14589" max="14592" width="0" style="3" hidden="1" customWidth="1"/>
    <col min="14593" max="14593" width="13.7109375" style="3" customWidth="1"/>
    <col min="14594" max="14594" width="8.85546875" style="3"/>
    <col min="14595" max="14595" width="11" style="3" customWidth="1"/>
    <col min="14596" max="14840" width="8.85546875" style="3"/>
    <col min="14841" max="14841" width="7.140625" style="3" customWidth="1"/>
    <col min="14842" max="14842" width="33" style="3" customWidth="1"/>
    <col min="14843" max="14843" width="13.140625" style="3" customWidth="1"/>
    <col min="14844" max="14844" width="16.28515625" style="3" customWidth="1"/>
    <col min="14845" max="14848" width="0" style="3" hidden="1" customWidth="1"/>
    <col min="14849" max="14849" width="13.7109375" style="3" customWidth="1"/>
    <col min="14850" max="14850" width="8.85546875" style="3"/>
    <col min="14851" max="14851" width="11" style="3" customWidth="1"/>
    <col min="14852" max="15096" width="8.85546875" style="3"/>
    <col min="15097" max="15097" width="7.140625" style="3" customWidth="1"/>
    <col min="15098" max="15098" width="33" style="3" customWidth="1"/>
    <col min="15099" max="15099" width="13.140625" style="3" customWidth="1"/>
    <col min="15100" max="15100" width="16.28515625" style="3" customWidth="1"/>
    <col min="15101" max="15104" width="0" style="3" hidden="1" customWidth="1"/>
    <col min="15105" max="15105" width="13.7109375" style="3" customWidth="1"/>
    <col min="15106" max="15106" width="8.85546875" style="3"/>
    <col min="15107" max="15107" width="11" style="3" customWidth="1"/>
    <col min="15108" max="15352" width="8.85546875" style="3"/>
    <col min="15353" max="15353" width="7.140625" style="3" customWidth="1"/>
    <col min="15354" max="15354" width="33" style="3" customWidth="1"/>
    <col min="15355" max="15355" width="13.140625" style="3" customWidth="1"/>
    <col min="15356" max="15356" width="16.28515625" style="3" customWidth="1"/>
    <col min="15357" max="15360" width="0" style="3" hidden="1" customWidth="1"/>
    <col min="15361" max="15361" width="13.7109375" style="3" customWidth="1"/>
    <col min="15362" max="15362" width="8.85546875" style="3"/>
    <col min="15363" max="15363" width="11" style="3" customWidth="1"/>
    <col min="15364" max="15608" width="8.85546875" style="3"/>
    <col min="15609" max="15609" width="7.140625" style="3" customWidth="1"/>
    <col min="15610" max="15610" width="33" style="3" customWidth="1"/>
    <col min="15611" max="15611" width="13.140625" style="3" customWidth="1"/>
    <col min="15612" max="15612" width="16.28515625" style="3" customWidth="1"/>
    <col min="15613" max="15616" width="0" style="3" hidden="1" customWidth="1"/>
    <col min="15617" max="15617" width="13.7109375" style="3" customWidth="1"/>
    <col min="15618" max="15618" width="8.85546875" style="3"/>
    <col min="15619" max="15619" width="11" style="3" customWidth="1"/>
    <col min="15620" max="15864" width="8.85546875" style="3"/>
    <col min="15865" max="15865" width="7.140625" style="3" customWidth="1"/>
    <col min="15866" max="15866" width="33" style="3" customWidth="1"/>
    <col min="15867" max="15867" width="13.140625" style="3" customWidth="1"/>
    <col min="15868" max="15868" width="16.28515625" style="3" customWidth="1"/>
    <col min="15869" max="15872" width="0" style="3" hidden="1" customWidth="1"/>
    <col min="15873" max="15873" width="13.7109375" style="3" customWidth="1"/>
    <col min="15874" max="15874" width="8.85546875" style="3"/>
    <col min="15875" max="15875" width="11" style="3" customWidth="1"/>
    <col min="15876" max="16120" width="8.85546875" style="3"/>
    <col min="16121" max="16121" width="7.140625" style="3" customWidth="1"/>
    <col min="16122" max="16122" width="33" style="3" customWidth="1"/>
    <col min="16123" max="16123" width="13.140625" style="3" customWidth="1"/>
    <col min="16124" max="16124" width="16.28515625" style="3" customWidth="1"/>
    <col min="16125" max="16128" width="0" style="3" hidden="1" customWidth="1"/>
    <col min="16129" max="16129" width="13.7109375" style="3" customWidth="1"/>
    <col min="16130" max="16130" width="8.85546875" style="3"/>
    <col min="16131" max="16131" width="11" style="3" customWidth="1"/>
    <col min="16132" max="16384" width="8.85546875" style="3"/>
  </cols>
  <sheetData>
    <row r="1" spans="1:13">
      <c r="C1" s="2"/>
      <c r="D1" s="2"/>
      <c r="E1" s="2" t="s">
        <v>62</v>
      </c>
    </row>
    <row r="2" spans="1:13">
      <c r="C2" s="2"/>
      <c r="D2" s="2"/>
      <c r="E2" s="2" t="s">
        <v>857</v>
      </c>
    </row>
    <row r="3" spans="1:13">
      <c r="C3" s="2"/>
      <c r="D3" s="2"/>
      <c r="E3" s="2" t="s">
        <v>59</v>
      </c>
    </row>
    <row r="5" spans="1:13" s="17" customFormat="1">
      <c r="A5" s="379" t="s">
        <v>418</v>
      </c>
      <c r="B5" s="379"/>
      <c r="C5" s="379"/>
      <c r="D5" s="379"/>
      <c r="E5" s="379"/>
      <c r="F5" s="29"/>
      <c r="G5" s="29"/>
      <c r="H5" s="29"/>
      <c r="I5" s="29"/>
      <c r="J5" s="29"/>
      <c r="L5"/>
      <c r="M5" s="3"/>
    </row>
    <row r="6" spans="1:13" s="17" customFormat="1">
      <c r="A6" s="379" t="s">
        <v>417</v>
      </c>
      <c r="B6" s="379"/>
      <c r="C6" s="379"/>
      <c r="D6" s="379"/>
      <c r="E6" s="379"/>
      <c r="F6" s="29"/>
      <c r="G6" s="29"/>
      <c r="H6" s="29"/>
      <c r="I6" s="29"/>
      <c r="J6" s="29"/>
      <c r="L6" s="3"/>
      <c r="M6" s="3"/>
    </row>
    <row r="7" spans="1:13" s="17" customFormat="1">
      <c r="A7" s="379" t="s">
        <v>325</v>
      </c>
      <c r="B7" s="379"/>
      <c r="C7" s="379"/>
      <c r="D7" s="379"/>
      <c r="E7" s="379"/>
      <c r="F7" s="379"/>
      <c r="G7" s="379"/>
      <c r="H7" s="379"/>
      <c r="I7" s="379"/>
      <c r="L7" s="3"/>
      <c r="M7" s="3"/>
    </row>
    <row r="8" spans="1:13" s="17" customFormat="1">
      <c r="L8" s="3"/>
      <c r="M8" s="3"/>
    </row>
    <row r="9" spans="1:13" s="22" customFormat="1" ht="73.900000000000006" customHeight="1">
      <c r="A9" s="21" t="s">
        <v>3</v>
      </c>
      <c r="B9" s="110" t="s">
        <v>4</v>
      </c>
      <c r="C9" s="21" t="s">
        <v>412</v>
      </c>
      <c r="D9" s="21" t="s">
        <v>411</v>
      </c>
      <c r="E9" s="21" t="s">
        <v>419</v>
      </c>
      <c r="F9" s="21" t="s">
        <v>414</v>
      </c>
      <c r="G9" s="21" t="s">
        <v>413</v>
      </c>
      <c r="H9" s="139" t="s">
        <v>415</v>
      </c>
      <c r="I9" s="139" t="s">
        <v>416</v>
      </c>
      <c r="L9" s="3"/>
      <c r="M9" s="3"/>
    </row>
    <row r="10" spans="1:13" s="22" customFormat="1">
      <c r="A10" s="23">
        <v>1</v>
      </c>
      <c r="B10" s="23">
        <v>2</v>
      </c>
      <c r="C10" s="23">
        <v>4</v>
      </c>
      <c r="D10" s="23">
        <v>5</v>
      </c>
      <c r="E10" s="23" t="s">
        <v>11</v>
      </c>
      <c r="F10" s="23">
        <v>7</v>
      </c>
      <c r="G10" s="23">
        <v>8</v>
      </c>
      <c r="H10" s="23" t="s">
        <v>326</v>
      </c>
      <c r="I10" s="23" t="s">
        <v>327</v>
      </c>
      <c r="L10" s="3"/>
      <c r="M10" s="3"/>
    </row>
    <row r="11" spans="1:13" s="17" customFormat="1">
      <c r="A11" s="251" t="s">
        <v>12</v>
      </c>
      <c r="B11" s="252"/>
      <c r="C11" s="253">
        <f>SUM(C12:C16)</f>
        <v>506421.86000000004</v>
      </c>
      <c r="D11" s="253">
        <f t="shared" ref="D11" si="0">SUM(D12:D16)</f>
        <v>86852.14</v>
      </c>
      <c r="E11" s="253">
        <f>SUM(E12:E16)</f>
        <v>593274</v>
      </c>
      <c r="F11" s="24">
        <f t="shared" ref="F11:G11" si="1">SUM(F12:F16)</f>
        <v>0</v>
      </c>
      <c r="G11" s="24">
        <f t="shared" si="1"/>
        <v>0</v>
      </c>
      <c r="H11" s="24">
        <f t="shared" ref="H11" si="2">SUM(H12:H16)</f>
        <v>0</v>
      </c>
      <c r="I11" s="24">
        <f t="shared" ref="I11" si="3">SUM(I12:I16)</f>
        <v>593274</v>
      </c>
      <c r="L11" s="3"/>
      <c r="M11" s="3"/>
    </row>
    <row r="12" spans="1:13" s="17" customFormat="1" ht="30">
      <c r="A12" s="241">
        <v>1</v>
      </c>
      <c r="B12" s="242" t="s">
        <v>63</v>
      </c>
      <c r="C12" s="243">
        <v>116244.74</v>
      </c>
      <c r="D12" s="243">
        <v>19936.259999999998</v>
      </c>
      <c r="E12" s="243">
        <f>C12+D12</f>
        <v>136181</v>
      </c>
      <c r="F12" s="63"/>
      <c r="G12" s="63"/>
      <c r="H12" s="25">
        <f>G12+F12</f>
        <v>0</v>
      </c>
      <c r="I12" s="25">
        <f>H12+E12</f>
        <v>136181</v>
      </c>
      <c r="L12" s="3"/>
      <c r="M12" s="3"/>
    </row>
    <row r="13" spans="1:13" s="17" customFormat="1">
      <c r="A13" s="244">
        <v>2</v>
      </c>
      <c r="B13" s="245" t="s">
        <v>324</v>
      </c>
      <c r="C13" s="246">
        <v>14824.51</v>
      </c>
      <c r="D13" s="246">
        <v>2542.4899999999998</v>
      </c>
      <c r="E13" s="246">
        <f t="shared" ref="E13:E16" si="4">C13+D13</f>
        <v>17367</v>
      </c>
      <c r="F13" s="67"/>
      <c r="G13" s="64"/>
      <c r="H13" s="26">
        <f t="shared" ref="H13:H16" si="5">G13+F13</f>
        <v>0</v>
      </c>
      <c r="I13" s="26">
        <f>H13+E13</f>
        <v>17367</v>
      </c>
      <c r="L13" s="3"/>
      <c r="M13" s="3"/>
    </row>
    <row r="14" spans="1:13" s="17" customFormat="1" ht="30">
      <c r="A14" s="244">
        <v>3</v>
      </c>
      <c r="B14" s="247" t="s">
        <v>64</v>
      </c>
      <c r="C14" s="246">
        <v>107034.64</v>
      </c>
      <c r="D14" s="246">
        <v>18356.36</v>
      </c>
      <c r="E14" s="246">
        <f t="shared" si="4"/>
        <v>125391</v>
      </c>
      <c r="F14" s="67"/>
      <c r="G14" s="64"/>
      <c r="H14" s="26">
        <f t="shared" si="5"/>
        <v>0</v>
      </c>
      <c r="I14" s="26">
        <f>H14+E14</f>
        <v>125391</v>
      </c>
      <c r="L14" s="3"/>
      <c r="M14" s="3"/>
    </row>
    <row r="15" spans="1:13" s="17" customFormat="1">
      <c r="A15" s="244">
        <v>4</v>
      </c>
      <c r="B15" s="245" t="s">
        <v>68</v>
      </c>
      <c r="C15" s="246">
        <v>62783.519999999997</v>
      </c>
      <c r="D15" s="246">
        <v>10767.48</v>
      </c>
      <c r="E15" s="246">
        <f t="shared" si="4"/>
        <v>73551</v>
      </c>
      <c r="F15" s="67"/>
      <c r="G15" s="64"/>
      <c r="H15" s="26">
        <f t="shared" si="5"/>
        <v>0</v>
      </c>
      <c r="I15" s="26">
        <f>H15+E15</f>
        <v>73551</v>
      </c>
      <c r="L15" s="3"/>
      <c r="M15" s="3"/>
    </row>
    <row r="16" spans="1:13" s="17" customFormat="1">
      <c r="A16" s="248">
        <v>5</v>
      </c>
      <c r="B16" s="249" t="s">
        <v>69</v>
      </c>
      <c r="C16" s="250">
        <v>205534.45</v>
      </c>
      <c r="D16" s="250">
        <v>35249.550000000003</v>
      </c>
      <c r="E16" s="250">
        <f t="shared" si="4"/>
        <v>240784</v>
      </c>
      <c r="F16" s="70"/>
      <c r="G16" s="71"/>
      <c r="H16" s="27">
        <f t="shared" si="5"/>
        <v>0</v>
      </c>
      <c r="I16" s="27">
        <f>H16+E16</f>
        <v>240784</v>
      </c>
      <c r="L16" s="3"/>
      <c r="M16" s="3"/>
    </row>
    <row r="17" spans="2:8" s="17" customFormat="1" ht="12">
      <c r="G17" s="22"/>
      <c r="H17" s="22"/>
    </row>
    <row r="18" spans="2:8" s="17" customFormat="1" ht="12"/>
    <row r="19" spans="2:8" s="17" customFormat="1">
      <c r="B19" s="381" t="s">
        <v>867</v>
      </c>
      <c r="C19" s="381"/>
      <c r="D19" s="132" t="s">
        <v>856</v>
      </c>
    </row>
    <row r="20" spans="2:8" s="17" customFormat="1" ht="12"/>
    <row r="21" spans="2:8" s="17" customFormat="1" ht="12"/>
    <row r="22" spans="2:8" s="17" customFormat="1" ht="12"/>
    <row r="23" spans="2:8" s="17" customFormat="1" ht="12"/>
    <row r="24" spans="2:8" s="17" customFormat="1" ht="12"/>
    <row r="25" spans="2:8" s="17" customFormat="1" ht="12"/>
    <row r="26" spans="2:8" s="17" customFormat="1" ht="12"/>
    <row r="27" spans="2:8" s="17" customFormat="1" ht="12"/>
    <row r="28" spans="2:8" s="17" customFormat="1" ht="12"/>
    <row r="29" spans="2:8" s="17" customFormat="1" ht="12"/>
    <row r="30" spans="2:8" s="17" customFormat="1" ht="12"/>
    <row r="31" spans="2:8" s="17" customFormat="1" ht="12"/>
    <row r="32" spans="2:8" s="17" customFormat="1" ht="12"/>
    <row r="33" s="17" customFormat="1" ht="12"/>
    <row r="34" s="17" customFormat="1" ht="12"/>
    <row r="35" s="17" customFormat="1" ht="12"/>
    <row r="36" s="17" customFormat="1" ht="12"/>
    <row r="37" s="17" customFormat="1" ht="12"/>
    <row r="38" s="17" customFormat="1" ht="12"/>
    <row r="39" s="17" customFormat="1" ht="12"/>
    <row r="40" s="17" customFormat="1" ht="12"/>
    <row r="41" s="17" customFormat="1" ht="12"/>
    <row r="42" s="17" customFormat="1" ht="12"/>
    <row r="43" s="17" customFormat="1" ht="12"/>
    <row r="44" s="17" customFormat="1" ht="12"/>
    <row r="45" s="17" customFormat="1" ht="12"/>
    <row r="46" s="17" customFormat="1" ht="12"/>
    <row r="47" s="17" customFormat="1" ht="12"/>
    <row r="48" s="17" customFormat="1" ht="12"/>
    <row r="49" s="17" customFormat="1" ht="12"/>
    <row r="50" s="17" customFormat="1" ht="12"/>
    <row r="51" s="17" customFormat="1" ht="12"/>
    <row r="52" s="17" customFormat="1" ht="12"/>
    <row r="53" s="17" customFormat="1" ht="12"/>
    <row r="54" s="17" customFormat="1" ht="12"/>
    <row r="55" s="17" customFormat="1" ht="12"/>
    <row r="56" s="17" customFormat="1" ht="12"/>
    <row r="57" s="17" customFormat="1" ht="12"/>
    <row r="58" s="17" customFormat="1" ht="12"/>
    <row r="59" s="17" customFormat="1" ht="12"/>
    <row r="60" s="17" customFormat="1" ht="12"/>
    <row r="61" s="17" customFormat="1" ht="12"/>
    <row r="62" s="17" customFormat="1" ht="12"/>
    <row r="63" s="17" customFormat="1" ht="12"/>
    <row r="64" s="17" customFormat="1" ht="12"/>
    <row r="65" s="17" customFormat="1" ht="12"/>
    <row r="66" s="17" customFormat="1" ht="12"/>
    <row r="67" s="17" customFormat="1" ht="12"/>
    <row r="68" s="17" customFormat="1" ht="12"/>
    <row r="69" s="17" customFormat="1" ht="12"/>
    <row r="70" s="17" customFormat="1" ht="12"/>
    <row r="71" s="17" customFormat="1" ht="12"/>
    <row r="72" s="17" customFormat="1" ht="12"/>
    <row r="73" s="17" customFormat="1" ht="12"/>
    <row r="74" s="17" customFormat="1" ht="12"/>
    <row r="75" s="17" customFormat="1" ht="12"/>
    <row r="76" s="17" customFormat="1" ht="12"/>
    <row r="77" s="17" customFormat="1" ht="12"/>
    <row r="78" s="17" customFormat="1" ht="12"/>
    <row r="79" s="17" customFormat="1" ht="12"/>
    <row r="80" s="17" customFormat="1" ht="12"/>
    <row r="81" s="17" customFormat="1" ht="12"/>
    <row r="82" s="17" customFormat="1" ht="12"/>
    <row r="83" s="17" customFormat="1" ht="12"/>
    <row r="84" s="17" customFormat="1" ht="12"/>
    <row r="85" s="17" customFormat="1" ht="12"/>
    <row r="86" s="17" customFormat="1" ht="12"/>
    <row r="87" s="17" customFormat="1" ht="12"/>
    <row r="88" s="17" customFormat="1" ht="12"/>
    <row r="89" s="17" customFormat="1" ht="12"/>
    <row r="90" s="17" customFormat="1" ht="12"/>
    <row r="91" s="17" customFormat="1" ht="12"/>
    <row r="92" s="17" customFormat="1" ht="12"/>
    <row r="93" s="17" customFormat="1" ht="12"/>
    <row r="94" s="17" customFormat="1" ht="12"/>
    <row r="95" s="17" customFormat="1" ht="12"/>
    <row r="96" s="17" customFormat="1" ht="12"/>
    <row r="97" s="17" customFormat="1" ht="12"/>
    <row r="98" s="17" customFormat="1" ht="12"/>
    <row r="99" s="17" customFormat="1" ht="12"/>
    <row r="100" s="17" customFormat="1" ht="12"/>
    <row r="101" s="17" customFormat="1" ht="12"/>
    <row r="102" s="17" customFormat="1" ht="12"/>
    <row r="103" s="17" customFormat="1" ht="12"/>
    <row r="104" s="17" customFormat="1" ht="12"/>
    <row r="105" s="17" customFormat="1" ht="12"/>
    <row r="106" s="17" customFormat="1" ht="12"/>
    <row r="107" s="17" customFormat="1" ht="12"/>
    <row r="108" s="17" customFormat="1" ht="12"/>
  </sheetData>
  <mergeCells count="4">
    <mergeCell ref="A7:I7"/>
    <mergeCell ref="A5:E5"/>
    <mergeCell ref="A6:E6"/>
    <mergeCell ref="B19:C19"/>
  </mergeCells>
  <pageMargins left="0.70866141732283505" right="0.31496062992126" top="0.74803149606299202" bottom="0.74803149606299202" header="0.31496062992126" footer="0.31496062992126"/>
  <pageSetup paperSize="9" scale="8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CC7AC-00E7-4BEE-BE06-2551914C9CE5}">
  <sheetPr>
    <tabColor theme="4"/>
    <pageSetUpPr fitToPage="1"/>
  </sheetPr>
  <dimension ref="A1:I106"/>
  <sheetViews>
    <sheetView workbookViewId="0">
      <selection activeCell="C27" sqref="C27"/>
    </sheetView>
  </sheetViews>
  <sheetFormatPr defaultRowHeight="15" outlineLevelCol="1"/>
  <cols>
    <col min="1" max="1" width="7.42578125" style="3" customWidth="1"/>
    <col min="2" max="2" width="50" style="3" customWidth="1"/>
    <col min="3" max="3" width="22.5703125" style="3" customWidth="1"/>
    <col min="4" max="4" width="16.7109375" style="3" hidden="1" customWidth="1" outlineLevel="1"/>
    <col min="5" max="5" width="14.7109375" style="3" hidden="1" customWidth="1" outlineLevel="1"/>
    <col min="6" max="6" width="8.85546875" style="3" collapsed="1"/>
    <col min="7" max="244" width="8.85546875" style="3"/>
    <col min="245" max="245" width="7.140625" style="3" customWidth="1"/>
    <col min="246" max="246" width="33" style="3" customWidth="1"/>
    <col min="247" max="247" width="13.140625" style="3" customWidth="1"/>
    <col min="248" max="248" width="16.28515625" style="3" customWidth="1"/>
    <col min="249" max="252" width="0" style="3" hidden="1" customWidth="1"/>
    <col min="253" max="253" width="13.7109375" style="3" customWidth="1"/>
    <col min="254" max="254" width="8.85546875" style="3"/>
    <col min="255" max="255" width="11" style="3" customWidth="1"/>
    <col min="256" max="500" width="8.85546875" style="3"/>
    <col min="501" max="501" width="7.140625" style="3" customWidth="1"/>
    <col min="502" max="502" width="33" style="3" customWidth="1"/>
    <col min="503" max="503" width="13.140625" style="3" customWidth="1"/>
    <col min="504" max="504" width="16.28515625" style="3" customWidth="1"/>
    <col min="505" max="508" width="0" style="3" hidden="1" customWidth="1"/>
    <col min="509" max="509" width="13.7109375" style="3" customWidth="1"/>
    <col min="510" max="510" width="8.85546875" style="3"/>
    <col min="511" max="511" width="11" style="3" customWidth="1"/>
    <col min="512" max="756" width="8.85546875" style="3"/>
    <col min="757" max="757" width="7.140625" style="3" customWidth="1"/>
    <col min="758" max="758" width="33" style="3" customWidth="1"/>
    <col min="759" max="759" width="13.140625" style="3" customWidth="1"/>
    <col min="760" max="760" width="16.28515625" style="3" customWidth="1"/>
    <col min="761" max="764" width="0" style="3" hidden="1" customWidth="1"/>
    <col min="765" max="765" width="13.7109375" style="3" customWidth="1"/>
    <col min="766" max="766" width="8.85546875" style="3"/>
    <col min="767" max="767" width="11" style="3" customWidth="1"/>
    <col min="768" max="1012" width="8.85546875" style="3"/>
    <col min="1013" max="1013" width="7.140625" style="3" customWidth="1"/>
    <col min="1014" max="1014" width="33" style="3" customWidth="1"/>
    <col min="1015" max="1015" width="13.140625" style="3" customWidth="1"/>
    <col min="1016" max="1016" width="16.28515625" style="3" customWidth="1"/>
    <col min="1017" max="1020" width="0" style="3" hidden="1" customWidth="1"/>
    <col min="1021" max="1021" width="13.7109375" style="3" customWidth="1"/>
    <col min="1022" max="1022" width="8.85546875" style="3"/>
    <col min="1023" max="1023" width="11" style="3" customWidth="1"/>
    <col min="1024" max="1268" width="8.85546875" style="3"/>
    <col min="1269" max="1269" width="7.140625" style="3" customWidth="1"/>
    <col min="1270" max="1270" width="33" style="3" customWidth="1"/>
    <col min="1271" max="1271" width="13.140625" style="3" customWidth="1"/>
    <col min="1272" max="1272" width="16.28515625" style="3" customWidth="1"/>
    <col min="1273" max="1276" width="0" style="3" hidden="1" customWidth="1"/>
    <col min="1277" max="1277" width="13.7109375" style="3" customWidth="1"/>
    <col min="1278" max="1278" width="8.85546875" style="3"/>
    <col min="1279" max="1279" width="11" style="3" customWidth="1"/>
    <col min="1280" max="1524" width="8.85546875" style="3"/>
    <col min="1525" max="1525" width="7.140625" style="3" customWidth="1"/>
    <col min="1526" max="1526" width="33" style="3" customWidth="1"/>
    <col min="1527" max="1527" width="13.140625" style="3" customWidth="1"/>
    <col min="1528" max="1528" width="16.28515625" style="3" customWidth="1"/>
    <col min="1529" max="1532" width="0" style="3" hidden="1" customWidth="1"/>
    <col min="1533" max="1533" width="13.7109375" style="3" customWidth="1"/>
    <col min="1534" max="1534" width="8.85546875" style="3"/>
    <col min="1535" max="1535" width="11" style="3" customWidth="1"/>
    <col min="1536" max="1780" width="8.85546875" style="3"/>
    <col min="1781" max="1781" width="7.140625" style="3" customWidth="1"/>
    <col min="1782" max="1782" width="33" style="3" customWidth="1"/>
    <col min="1783" max="1783" width="13.140625" style="3" customWidth="1"/>
    <col min="1784" max="1784" width="16.28515625" style="3" customWidth="1"/>
    <col min="1785" max="1788" width="0" style="3" hidden="1" customWidth="1"/>
    <col min="1789" max="1789" width="13.7109375" style="3" customWidth="1"/>
    <col min="1790" max="1790" width="8.85546875" style="3"/>
    <col min="1791" max="1791" width="11" style="3" customWidth="1"/>
    <col min="1792" max="2036" width="8.85546875" style="3"/>
    <col min="2037" max="2037" width="7.140625" style="3" customWidth="1"/>
    <col min="2038" max="2038" width="33" style="3" customWidth="1"/>
    <col min="2039" max="2039" width="13.140625" style="3" customWidth="1"/>
    <col min="2040" max="2040" width="16.28515625" style="3" customWidth="1"/>
    <col min="2041" max="2044" width="0" style="3" hidden="1" customWidth="1"/>
    <col min="2045" max="2045" width="13.7109375" style="3" customWidth="1"/>
    <col min="2046" max="2046" width="8.85546875" style="3"/>
    <col min="2047" max="2047" width="11" style="3" customWidth="1"/>
    <col min="2048" max="2292" width="8.85546875" style="3"/>
    <col min="2293" max="2293" width="7.140625" style="3" customWidth="1"/>
    <col min="2294" max="2294" width="33" style="3" customWidth="1"/>
    <col min="2295" max="2295" width="13.140625" style="3" customWidth="1"/>
    <col min="2296" max="2296" width="16.28515625" style="3" customWidth="1"/>
    <col min="2297" max="2300" width="0" style="3" hidden="1" customWidth="1"/>
    <col min="2301" max="2301" width="13.7109375" style="3" customWidth="1"/>
    <col min="2302" max="2302" width="8.85546875" style="3"/>
    <col min="2303" max="2303" width="11" style="3" customWidth="1"/>
    <col min="2304" max="2548" width="8.85546875" style="3"/>
    <col min="2549" max="2549" width="7.140625" style="3" customWidth="1"/>
    <col min="2550" max="2550" width="33" style="3" customWidth="1"/>
    <col min="2551" max="2551" width="13.140625" style="3" customWidth="1"/>
    <col min="2552" max="2552" width="16.28515625" style="3" customWidth="1"/>
    <col min="2553" max="2556" width="0" style="3" hidden="1" customWidth="1"/>
    <col min="2557" max="2557" width="13.7109375" style="3" customWidth="1"/>
    <col min="2558" max="2558" width="8.85546875" style="3"/>
    <col min="2559" max="2559" width="11" style="3" customWidth="1"/>
    <col min="2560" max="2804" width="8.85546875" style="3"/>
    <col min="2805" max="2805" width="7.140625" style="3" customWidth="1"/>
    <col min="2806" max="2806" width="33" style="3" customWidth="1"/>
    <col min="2807" max="2807" width="13.140625" style="3" customWidth="1"/>
    <col min="2808" max="2808" width="16.28515625" style="3" customWidth="1"/>
    <col min="2809" max="2812" width="0" style="3" hidden="1" customWidth="1"/>
    <col min="2813" max="2813" width="13.7109375" style="3" customWidth="1"/>
    <col min="2814" max="2814" width="8.85546875" style="3"/>
    <col min="2815" max="2815" width="11" style="3" customWidth="1"/>
    <col min="2816" max="3060" width="8.85546875" style="3"/>
    <col min="3061" max="3061" width="7.140625" style="3" customWidth="1"/>
    <col min="3062" max="3062" width="33" style="3" customWidth="1"/>
    <col min="3063" max="3063" width="13.140625" style="3" customWidth="1"/>
    <col min="3064" max="3064" width="16.28515625" style="3" customWidth="1"/>
    <col min="3065" max="3068" width="0" style="3" hidden="1" customWidth="1"/>
    <col min="3069" max="3069" width="13.7109375" style="3" customWidth="1"/>
    <col min="3070" max="3070" width="8.85546875" style="3"/>
    <col min="3071" max="3071" width="11" style="3" customWidth="1"/>
    <col min="3072" max="3316" width="8.85546875" style="3"/>
    <col min="3317" max="3317" width="7.140625" style="3" customWidth="1"/>
    <col min="3318" max="3318" width="33" style="3" customWidth="1"/>
    <col min="3319" max="3319" width="13.140625" style="3" customWidth="1"/>
    <col min="3320" max="3320" width="16.28515625" style="3" customWidth="1"/>
    <col min="3321" max="3324" width="0" style="3" hidden="1" customWidth="1"/>
    <col min="3325" max="3325" width="13.7109375" style="3" customWidth="1"/>
    <col min="3326" max="3326" width="8.85546875" style="3"/>
    <col min="3327" max="3327" width="11" style="3" customWidth="1"/>
    <col min="3328" max="3572" width="8.85546875" style="3"/>
    <col min="3573" max="3573" width="7.140625" style="3" customWidth="1"/>
    <col min="3574" max="3574" width="33" style="3" customWidth="1"/>
    <col min="3575" max="3575" width="13.140625" style="3" customWidth="1"/>
    <col min="3576" max="3576" width="16.28515625" style="3" customWidth="1"/>
    <col min="3577" max="3580" width="0" style="3" hidden="1" customWidth="1"/>
    <col min="3581" max="3581" width="13.7109375" style="3" customWidth="1"/>
    <col min="3582" max="3582" width="8.85546875" style="3"/>
    <col min="3583" max="3583" width="11" style="3" customWidth="1"/>
    <col min="3584" max="3828" width="8.85546875" style="3"/>
    <col min="3829" max="3829" width="7.140625" style="3" customWidth="1"/>
    <col min="3830" max="3830" width="33" style="3" customWidth="1"/>
    <col min="3831" max="3831" width="13.140625" style="3" customWidth="1"/>
    <col min="3832" max="3832" width="16.28515625" style="3" customWidth="1"/>
    <col min="3833" max="3836" width="0" style="3" hidden="1" customWidth="1"/>
    <col min="3837" max="3837" width="13.7109375" style="3" customWidth="1"/>
    <col min="3838" max="3838" width="8.85546875" style="3"/>
    <col min="3839" max="3839" width="11" style="3" customWidth="1"/>
    <col min="3840" max="4084" width="8.85546875" style="3"/>
    <col min="4085" max="4085" width="7.140625" style="3" customWidth="1"/>
    <col min="4086" max="4086" width="33" style="3" customWidth="1"/>
    <col min="4087" max="4087" width="13.140625" style="3" customWidth="1"/>
    <col min="4088" max="4088" width="16.28515625" style="3" customWidth="1"/>
    <col min="4089" max="4092" width="0" style="3" hidden="1" customWidth="1"/>
    <col min="4093" max="4093" width="13.7109375" style="3" customWidth="1"/>
    <col min="4094" max="4094" width="8.85546875" style="3"/>
    <col min="4095" max="4095" width="11" style="3" customWidth="1"/>
    <col min="4096" max="4340" width="8.85546875" style="3"/>
    <col min="4341" max="4341" width="7.140625" style="3" customWidth="1"/>
    <col min="4342" max="4342" width="33" style="3" customWidth="1"/>
    <col min="4343" max="4343" width="13.140625" style="3" customWidth="1"/>
    <col min="4344" max="4344" width="16.28515625" style="3" customWidth="1"/>
    <col min="4345" max="4348" width="0" style="3" hidden="1" customWidth="1"/>
    <col min="4349" max="4349" width="13.7109375" style="3" customWidth="1"/>
    <col min="4350" max="4350" width="8.85546875" style="3"/>
    <col min="4351" max="4351" width="11" style="3" customWidth="1"/>
    <col min="4352" max="4596" width="8.85546875" style="3"/>
    <col min="4597" max="4597" width="7.140625" style="3" customWidth="1"/>
    <col min="4598" max="4598" width="33" style="3" customWidth="1"/>
    <col min="4599" max="4599" width="13.140625" style="3" customWidth="1"/>
    <col min="4600" max="4600" width="16.28515625" style="3" customWidth="1"/>
    <col min="4601" max="4604" width="0" style="3" hidden="1" customWidth="1"/>
    <col min="4605" max="4605" width="13.7109375" style="3" customWidth="1"/>
    <col min="4606" max="4606" width="8.85546875" style="3"/>
    <col min="4607" max="4607" width="11" style="3" customWidth="1"/>
    <col min="4608" max="4852" width="8.85546875" style="3"/>
    <col min="4853" max="4853" width="7.140625" style="3" customWidth="1"/>
    <col min="4854" max="4854" width="33" style="3" customWidth="1"/>
    <col min="4855" max="4855" width="13.140625" style="3" customWidth="1"/>
    <col min="4856" max="4856" width="16.28515625" style="3" customWidth="1"/>
    <col min="4857" max="4860" width="0" style="3" hidden="1" customWidth="1"/>
    <col min="4861" max="4861" width="13.7109375" style="3" customWidth="1"/>
    <col min="4862" max="4862" width="8.85546875" style="3"/>
    <col min="4863" max="4863" width="11" style="3" customWidth="1"/>
    <col min="4864" max="5108" width="8.85546875" style="3"/>
    <col min="5109" max="5109" width="7.140625" style="3" customWidth="1"/>
    <col min="5110" max="5110" width="33" style="3" customWidth="1"/>
    <col min="5111" max="5111" width="13.140625" style="3" customWidth="1"/>
    <col min="5112" max="5112" width="16.28515625" style="3" customWidth="1"/>
    <col min="5113" max="5116" width="0" style="3" hidden="1" customWidth="1"/>
    <col min="5117" max="5117" width="13.7109375" style="3" customWidth="1"/>
    <col min="5118" max="5118" width="8.85546875" style="3"/>
    <col min="5119" max="5119" width="11" style="3" customWidth="1"/>
    <col min="5120" max="5364" width="8.85546875" style="3"/>
    <col min="5365" max="5365" width="7.140625" style="3" customWidth="1"/>
    <col min="5366" max="5366" width="33" style="3" customWidth="1"/>
    <col min="5367" max="5367" width="13.140625" style="3" customWidth="1"/>
    <col min="5368" max="5368" width="16.28515625" style="3" customWidth="1"/>
    <col min="5369" max="5372" width="0" style="3" hidden="1" customWidth="1"/>
    <col min="5373" max="5373" width="13.7109375" style="3" customWidth="1"/>
    <col min="5374" max="5374" width="8.85546875" style="3"/>
    <col min="5375" max="5375" width="11" style="3" customWidth="1"/>
    <col min="5376" max="5620" width="8.85546875" style="3"/>
    <col min="5621" max="5621" width="7.140625" style="3" customWidth="1"/>
    <col min="5622" max="5622" width="33" style="3" customWidth="1"/>
    <col min="5623" max="5623" width="13.140625" style="3" customWidth="1"/>
    <col min="5624" max="5624" width="16.28515625" style="3" customWidth="1"/>
    <col min="5625" max="5628" width="0" style="3" hidden="1" customWidth="1"/>
    <col min="5629" max="5629" width="13.7109375" style="3" customWidth="1"/>
    <col min="5630" max="5630" width="8.85546875" style="3"/>
    <col min="5631" max="5631" width="11" style="3" customWidth="1"/>
    <col min="5632" max="5876" width="8.85546875" style="3"/>
    <col min="5877" max="5877" width="7.140625" style="3" customWidth="1"/>
    <col min="5878" max="5878" width="33" style="3" customWidth="1"/>
    <col min="5879" max="5879" width="13.140625" style="3" customWidth="1"/>
    <col min="5880" max="5880" width="16.28515625" style="3" customWidth="1"/>
    <col min="5881" max="5884" width="0" style="3" hidden="1" customWidth="1"/>
    <col min="5885" max="5885" width="13.7109375" style="3" customWidth="1"/>
    <col min="5886" max="5886" width="8.85546875" style="3"/>
    <col min="5887" max="5887" width="11" style="3" customWidth="1"/>
    <col min="5888" max="6132" width="8.85546875" style="3"/>
    <col min="6133" max="6133" width="7.140625" style="3" customWidth="1"/>
    <col min="6134" max="6134" width="33" style="3" customWidth="1"/>
    <col min="6135" max="6135" width="13.140625" style="3" customWidth="1"/>
    <col min="6136" max="6136" width="16.28515625" style="3" customWidth="1"/>
    <col min="6137" max="6140" width="0" style="3" hidden="1" customWidth="1"/>
    <col min="6141" max="6141" width="13.7109375" style="3" customWidth="1"/>
    <col min="6142" max="6142" width="8.85546875" style="3"/>
    <col min="6143" max="6143" width="11" style="3" customWidth="1"/>
    <col min="6144" max="6388" width="8.85546875" style="3"/>
    <col min="6389" max="6389" width="7.140625" style="3" customWidth="1"/>
    <col min="6390" max="6390" width="33" style="3" customWidth="1"/>
    <col min="6391" max="6391" width="13.140625" style="3" customWidth="1"/>
    <col min="6392" max="6392" width="16.28515625" style="3" customWidth="1"/>
    <col min="6393" max="6396" width="0" style="3" hidden="1" customWidth="1"/>
    <col min="6397" max="6397" width="13.7109375" style="3" customWidth="1"/>
    <col min="6398" max="6398" width="8.85546875" style="3"/>
    <col min="6399" max="6399" width="11" style="3" customWidth="1"/>
    <col min="6400" max="6644" width="8.85546875" style="3"/>
    <col min="6645" max="6645" width="7.140625" style="3" customWidth="1"/>
    <col min="6646" max="6646" width="33" style="3" customWidth="1"/>
    <col min="6647" max="6647" width="13.140625" style="3" customWidth="1"/>
    <col min="6648" max="6648" width="16.28515625" style="3" customWidth="1"/>
    <col min="6649" max="6652" width="0" style="3" hidden="1" customWidth="1"/>
    <col min="6653" max="6653" width="13.7109375" style="3" customWidth="1"/>
    <col min="6654" max="6654" width="8.85546875" style="3"/>
    <col min="6655" max="6655" width="11" style="3" customWidth="1"/>
    <col min="6656" max="6900" width="8.85546875" style="3"/>
    <col min="6901" max="6901" width="7.140625" style="3" customWidth="1"/>
    <col min="6902" max="6902" width="33" style="3" customWidth="1"/>
    <col min="6903" max="6903" width="13.140625" style="3" customWidth="1"/>
    <col min="6904" max="6904" width="16.28515625" style="3" customWidth="1"/>
    <col min="6905" max="6908" width="0" style="3" hidden="1" customWidth="1"/>
    <col min="6909" max="6909" width="13.7109375" style="3" customWidth="1"/>
    <col min="6910" max="6910" width="8.85546875" style="3"/>
    <col min="6911" max="6911" width="11" style="3" customWidth="1"/>
    <col min="6912" max="7156" width="8.85546875" style="3"/>
    <col min="7157" max="7157" width="7.140625" style="3" customWidth="1"/>
    <col min="7158" max="7158" width="33" style="3" customWidth="1"/>
    <col min="7159" max="7159" width="13.140625" style="3" customWidth="1"/>
    <col min="7160" max="7160" width="16.28515625" style="3" customWidth="1"/>
    <col min="7161" max="7164" width="0" style="3" hidden="1" customWidth="1"/>
    <col min="7165" max="7165" width="13.7109375" style="3" customWidth="1"/>
    <col min="7166" max="7166" width="8.85546875" style="3"/>
    <col min="7167" max="7167" width="11" style="3" customWidth="1"/>
    <col min="7168" max="7412" width="8.85546875" style="3"/>
    <col min="7413" max="7413" width="7.140625" style="3" customWidth="1"/>
    <col min="7414" max="7414" width="33" style="3" customWidth="1"/>
    <col min="7415" max="7415" width="13.140625" style="3" customWidth="1"/>
    <col min="7416" max="7416" width="16.28515625" style="3" customWidth="1"/>
    <col min="7417" max="7420" width="0" style="3" hidden="1" customWidth="1"/>
    <col min="7421" max="7421" width="13.7109375" style="3" customWidth="1"/>
    <col min="7422" max="7422" width="8.85546875" style="3"/>
    <col min="7423" max="7423" width="11" style="3" customWidth="1"/>
    <col min="7424" max="7668" width="8.85546875" style="3"/>
    <col min="7669" max="7669" width="7.140625" style="3" customWidth="1"/>
    <col min="7670" max="7670" width="33" style="3" customWidth="1"/>
    <col min="7671" max="7671" width="13.140625" style="3" customWidth="1"/>
    <col min="7672" max="7672" width="16.28515625" style="3" customWidth="1"/>
    <col min="7673" max="7676" width="0" style="3" hidden="1" customWidth="1"/>
    <col min="7677" max="7677" width="13.7109375" style="3" customWidth="1"/>
    <col min="7678" max="7678" width="8.85546875" style="3"/>
    <col min="7679" max="7679" width="11" style="3" customWidth="1"/>
    <col min="7680" max="7924" width="8.85546875" style="3"/>
    <col min="7925" max="7925" width="7.140625" style="3" customWidth="1"/>
    <col min="7926" max="7926" width="33" style="3" customWidth="1"/>
    <col min="7927" max="7927" width="13.140625" style="3" customWidth="1"/>
    <col min="7928" max="7928" width="16.28515625" style="3" customWidth="1"/>
    <col min="7929" max="7932" width="0" style="3" hidden="1" customWidth="1"/>
    <col min="7933" max="7933" width="13.7109375" style="3" customWidth="1"/>
    <col min="7934" max="7934" width="8.85546875" style="3"/>
    <col min="7935" max="7935" width="11" style="3" customWidth="1"/>
    <col min="7936" max="8180" width="8.85546875" style="3"/>
    <col min="8181" max="8181" width="7.140625" style="3" customWidth="1"/>
    <col min="8182" max="8182" width="33" style="3" customWidth="1"/>
    <col min="8183" max="8183" width="13.140625" style="3" customWidth="1"/>
    <col min="8184" max="8184" width="16.28515625" style="3" customWidth="1"/>
    <col min="8185" max="8188" width="0" style="3" hidden="1" customWidth="1"/>
    <col min="8189" max="8189" width="13.7109375" style="3" customWidth="1"/>
    <col min="8190" max="8190" width="8.85546875" style="3"/>
    <col min="8191" max="8191" width="11" style="3" customWidth="1"/>
    <col min="8192" max="8436" width="8.85546875" style="3"/>
    <col min="8437" max="8437" width="7.140625" style="3" customWidth="1"/>
    <col min="8438" max="8438" width="33" style="3" customWidth="1"/>
    <col min="8439" max="8439" width="13.140625" style="3" customWidth="1"/>
    <col min="8440" max="8440" width="16.28515625" style="3" customWidth="1"/>
    <col min="8441" max="8444" width="0" style="3" hidden="1" customWidth="1"/>
    <col min="8445" max="8445" width="13.7109375" style="3" customWidth="1"/>
    <col min="8446" max="8446" width="8.85546875" style="3"/>
    <col min="8447" max="8447" width="11" style="3" customWidth="1"/>
    <col min="8448" max="8692" width="8.85546875" style="3"/>
    <col min="8693" max="8693" width="7.140625" style="3" customWidth="1"/>
    <col min="8694" max="8694" width="33" style="3" customWidth="1"/>
    <col min="8695" max="8695" width="13.140625" style="3" customWidth="1"/>
    <col min="8696" max="8696" width="16.28515625" style="3" customWidth="1"/>
    <col min="8697" max="8700" width="0" style="3" hidden="1" customWidth="1"/>
    <col min="8701" max="8701" width="13.7109375" style="3" customWidth="1"/>
    <col min="8702" max="8702" width="8.85546875" style="3"/>
    <col min="8703" max="8703" width="11" style="3" customWidth="1"/>
    <col min="8704" max="8948" width="8.85546875" style="3"/>
    <col min="8949" max="8949" width="7.140625" style="3" customWidth="1"/>
    <col min="8950" max="8950" width="33" style="3" customWidth="1"/>
    <col min="8951" max="8951" width="13.140625" style="3" customWidth="1"/>
    <col min="8952" max="8952" width="16.28515625" style="3" customWidth="1"/>
    <col min="8953" max="8956" width="0" style="3" hidden="1" customWidth="1"/>
    <col min="8957" max="8957" width="13.7109375" style="3" customWidth="1"/>
    <col min="8958" max="8958" width="8.85546875" style="3"/>
    <col min="8959" max="8959" width="11" style="3" customWidth="1"/>
    <col min="8960" max="9204" width="8.85546875" style="3"/>
    <col min="9205" max="9205" width="7.140625" style="3" customWidth="1"/>
    <col min="9206" max="9206" width="33" style="3" customWidth="1"/>
    <col min="9207" max="9207" width="13.140625" style="3" customWidth="1"/>
    <col min="9208" max="9208" width="16.28515625" style="3" customWidth="1"/>
    <col min="9209" max="9212" width="0" style="3" hidden="1" customWidth="1"/>
    <col min="9213" max="9213" width="13.7109375" style="3" customWidth="1"/>
    <col min="9214" max="9214" width="8.85546875" style="3"/>
    <col min="9215" max="9215" width="11" style="3" customWidth="1"/>
    <col min="9216" max="9460" width="8.85546875" style="3"/>
    <col min="9461" max="9461" width="7.140625" style="3" customWidth="1"/>
    <col min="9462" max="9462" width="33" style="3" customWidth="1"/>
    <col min="9463" max="9463" width="13.140625" style="3" customWidth="1"/>
    <col min="9464" max="9464" width="16.28515625" style="3" customWidth="1"/>
    <col min="9465" max="9468" width="0" style="3" hidden="1" customWidth="1"/>
    <col min="9469" max="9469" width="13.7109375" style="3" customWidth="1"/>
    <col min="9470" max="9470" width="8.85546875" style="3"/>
    <col min="9471" max="9471" width="11" style="3" customWidth="1"/>
    <col min="9472" max="9716" width="8.85546875" style="3"/>
    <col min="9717" max="9717" width="7.140625" style="3" customWidth="1"/>
    <col min="9718" max="9718" width="33" style="3" customWidth="1"/>
    <col min="9719" max="9719" width="13.140625" style="3" customWidth="1"/>
    <col min="9720" max="9720" width="16.28515625" style="3" customWidth="1"/>
    <col min="9721" max="9724" width="0" style="3" hidden="1" customWidth="1"/>
    <col min="9725" max="9725" width="13.7109375" style="3" customWidth="1"/>
    <col min="9726" max="9726" width="8.85546875" style="3"/>
    <col min="9727" max="9727" width="11" style="3" customWidth="1"/>
    <col min="9728" max="9972" width="8.85546875" style="3"/>
    <col min="9973" max="9973" width="7.140625" style="3" customWidth="1"/>
    <col min="9974" max="9974" width="33" style="3" customWidth="1"/>
    <col min="9975" max="9975" width="13.140625" style="3" customWidth="1"/>
    <col min="9976" max="9976" width="16.28515625" style="3" customWidth="1"/>
    <col min="9977" max="9980" width="0" style="3" hidden="1" customWidth="1"/>
    <col min="9981" max="9981" width="13.7109375" style="3" customWidth="1"/>
    <col min="9982" max="9982" width="8.85546875" style="3"/>
    <col min="9983" max="9983" width="11" style="3" customWidth="1"/>
    <col min="9984" max="10228" width="8.85546875" style="3"/>
    <col min="10229" max="10229" width="7.140625" style="3" customWidth="1"/>
    <col min="10230" max="10230" width="33" style="3" customWidth="1"/>
    <col min="10231" max="10231" width="13.140625" style="3" customWidth="1"/>
    <col min="10232" max="10232" width="16.28515625" style="3" customWidth="1"/>
    <col min="10233" max="10236" width="0" style="3" hidden="1" customWidth="1"/>
    <col min="10237" max="10237" width="13.7109375" style="3" customWidth="1"/>
    <col min="10238" max="10238" width="8.85546875" style="3"/>
    <col min="10239" max="10239" width="11" style="3" customWidth="1"/>
    <col min="10240" max="10484" width="8.85546875" style="3"/>
    <col min="10485" max="10485" width="7.140625" style="3" customWidth="1"/>
    <col min="10486" max="10486" width="33" style="3" customWidth="1"/>
    <col min="10487" max="10487" width="13.140625" style="3" customWidth="1"/>
    <col min="10488" max="10488" width="16.28515625" style="3" customWidth="1"/>
    <col min="10489" max="10492" width="0" style="3" hidden="1" customWidth="1"/>
    <col min="10493" max="10493" width="13.7109375" style="3" customWidth="1"/>
    <col min="10494" max="10494" width="8.85546875" style="3"/>
    <col min="10495" max="10495" width="11" style="3" customWidth="1"/>
    <col min="10496" max="10740" width="8.85546875" style="3"/>
    <col min="10741" max="10741" width="7.140625" style="3" customWidth="1"/>
    <col min="10742" max="10742" width="33" style="3" customWidth="1"/>
    <col min="10743" max="10743" width="13.140625" style="3" customWidth="1"/>
    <col min="10744" max="10744" width="16.28515625" style="3" customWidth="1"/>
    <col min="10745" max="10748" width="0" style="3" hidden="1" customWidth="1"/>
    <col min="10749" max="10749" width="13.7109375" style="3" customWidth="1"/>
    <col min="10750" max="10750" width="8.85546875" style="3"/>
    <col min="10751" max="10751" width="11" style="3" customWidth="1"/>
    <col min="10752" max="10996" width="8.85546875" style="3"/>
    <col min="10997" max="10997" width="7.140625" style="3" customWidth="1"/>
    <col min="10998" max="10998" width="33" style="3" customWidth="1"/>
    <col min="10999" max="10999" width="13.140625" style="3" customWidth="1"/>
    <col min="11000" max="11000" width="16.28515625" style="3" customWidth="1"/>
    <col min="11001" max="11004" width="0" style="3" hidden="1" customWidth="1"/>
    <col min="11005" max="11005" width="13.7109375" style="3" customWidth="1"/>
    <col min="11006" max="11006" width="8.85546875" style="3"/>
    <col min="11007" max="11007" width="11" style="3" customWidth="1"/>
    <col min="11008" max="11252" width="8.85546875" style="3"/>
    <col min="11253" max="11253" width="7.140625" style="3" customWidth="1"/>
    <col min="11254" max="11254" width="33" style="3" customWidth="1"/>
    <col min="11255" max="11255" width="13.140625" style="3" customWidth="1"/>
    <col min="11256" max="11256" width="16.28515625" style="3" customWidth="1"/>
    <col min="11257" max="11260" width="0" style="3" hidden="1" customWidth="1"/>
    <col min="11261" max="11261" width="13.7109375" style="3" customWidth="1"/>
    <col min="11262" max="11262" width="8.85546875" style="3"/>
    <col min="11263" max="11263" width="11" style="3" customWidth="1"/>
    <col min="11264" max="11508" width="8.85546875" style="3"/>
    <col min="11509" max="11509" width="7.140625" style="3" customWidth="1"/>
    <col min="11510" max="11510" width="33" style="3" customWidth="1"/>
    <col min="11511" max="11511" width="13.140625" style="3" customWidth="1"/>
    <col min="11512" max="11512" width="16.28515625" style="3" customWidth="1"/>
    <col min="11513" max="11516" width="0" style="3" hidden="1" customWidth="1"/>
    <col min="11517" max="11517" width="13.7109375" style="3" customWidth="1"/>
    <col min="11518" max="11518" width="8.85546875" style="3"/>
    <col min="11519" max="11519" width="11" style="3" customWidth="1"/>
    <col min="11520" max="11764" width="8.85546875" style="3"/>
    <col min="11765" max="11765" width="7.140625" style="3" customWidth="1"/>
    <col min="11766" max="11766" width="33" style="3" customWidth="1"/>
    <col min="11767" max="11767" width="13.140625" style="3" customWidth="1"/>
    <col min="11768" max="11768" width="16.28515625" style="3" customWidth="1"/>
    <col min="11769" max="11772" width="0" style="3" hidden="1" customWidth="1"/>
    <col min="11773" max="11773" width="13.7109375" style="3" customWidth="1"/>
    <col min="11774" max="11774" width="8.85546875" style="3"/>
    <col min="11775" max="11775" width="11" style="3" customWidth="1"/>
    <col min="11776" max="12020" width="8.85546875" style="3"/>
    <col min="12021" max="12021" width="7.140625" style="3" customWidth="1"/>
    <col min="12022" max="12022" width="33" style="3" customWidth="1"/>
    <col min="12023" max="12023" width="13.140625" style="3" customWidth="1"/>
    <col min="12024" max="12024" width="16.28515625" style="3" customWidth="1"/>
    <col min="12025" max="12028" width="0" style="3" hidden="1" customWidth="1"/>
    <col min="12029" max="12029" width="13.7109375" style="3" customWidth="1"/>
    <col min="12030" max="12030" width="8.85546875" style="3"/>
    <col min="12031" max="12031" width="11" style="3" customWidth="1"/>
    <col min="12032" max="12276" width="8.85546875" style="3"/>
    <col min="12277" max="12277" width="7.140625" style="3" customWidth="1"/>
    <col min="12278" max="12278" width="33" style="3" customWidth="1"/>
    <col min="12279" max="12279" width="13.140625" style="3" customWidth="1"/>
    <col min="12280" max="12280" width="16.28515625" style="3" customWidth="1"/>
    <col min="12281" max="12284" width="0" style="3" hidden="1" customWidth="1"/>
    <col min="12285" max="12285" width="13.7109375" style="3" customWidth="1"/>
    <col min="12286" max="12286" width="8.85546875" style="3"/>
    <col min="12287" max="12287" width="11" style="3" customWidth="1"/>
    <col min="12288" max="12532" width="8.85546875" style="3"/>
    <col min="12533" max="12533" width="7.140625" style="3" customWidth="1"/>
    <col min="12534" max="12534" width="33" style="3" customWidth="1"/>
    <col min="12535" max="12535" width="13.140625" style="3" customWidth="1"/>
    <col min="12536" max="12536" width="16.28515625" style="3" customWidth="1"/>
    <col min="12537" max="12540" width="0" style="3" hidden="1" customWidth="1"/>
    <col min="12541" max="12541" width="13.7109375" style="3" customWidth="1"/>
    <col min="12542" max="12542" width="8.85546875" style="3"/>
    <col min="12543" max="12543" width="11" style="3" customWidth="1"/>
    <col min="12544" max="12788" width="8.85546875" style="3"/>
    <col min="12789" max="12789" width="7.140625" style="3" customWidth="1"/>
    <col min="12790" max="12790" width="33" style="3" customWidth="1"/>
    <col min="12791" max="12791" width="13.140625" style="3" customWidth="1"/>
    <col min="12792" max="12792" width="16.28515625" style="3" customWidth="1"/>
    <col min="12793" max="12796" width="0" style="3" hidden="1" customWidth="1"/>
    <col min="12797" max="12797" width="13.7109375" style="3" customWidth="1"/>
    <col min="12798" max="12798" width="8.85546875" style="3"/>
    <col min="12799" max="12799" width="11" style="3" customWidth="1"/>
    <col min="12800" max="13044" width="8.85546875" style="3"/>
    <col min="13045" max="13045" width="7.140625" style="3" customWidth="1"/>
    <col min="13046" max="13046" width="33" style="3" customWidth="1"/>
    <col min="13047" max="13047" width="13.140625" style="3" customWidth="1"/>
    <col min="13048" max="13048" width="16.28515625" style="3" customWidth="1"/>
    <col min="13049" max="13052" width="0" style="3" hidden="1" customWidth="1"/>
    <col min="13053" max="13053" width="13.7109375" style="3" customWidth="1"/>
    <col min="13054" max="13054" width="8.85546875" style="3"/>
    <col min="13055" max="13055" width="11" style="3" customWidth="1"/>
    <col min="13056" max="13300" width="8.85546875" style="3"/>
    <col min="13301" max="13301" width="7.140625" style="3" customWidth="1"/>
    <col min="13302" max="13302" width="33" style="3" customWidth="1"/>
    <col min="13303" max="13303" width="13.140625" style="3" customWidth="1"/>
    <col min="13304" max="13304" width="16.28515625" style="3" customWidth="1"/>
    <col min="13305" max="13308" width="0" style="3" hidden="1" customWidth="1"/>
    <col min="13309" max="13309" width="13.7109375" style="3" customWidth="1"/>
    <col min="13310" max="13310" width="8.85546875" style="3"/>
    <col min="13311" max="13311" width="11" style="3" customWidth="1"/>
    <col min="13312" max="13556" width="8.85546875" style="3"/>
    <col min="13557" max="13557" width="7.140625" style="3" customWidth="1"/>
    <col min="13558" max="13558" width="33" style="3" customWidth="1"/>
    <col min="13559" max="13559" width="13.140625" style="3" customWidth="1"/>
    <col min="13560" max="13560" width="16.28515625" style="3" customWidth="1"/>
    <col min="13561" max="13564" width="0" style="3" hidden="1" customWidth="1"/>
    <col min="13565" max="13565" width="13.7109375" style="3" customWidth="1"/>
    <col min="13566" max="13566" width="8.85546875" style="3"/>
    <col min="13567" max="13567" width="11" style="3" customWidth="1"/>
    <col min="13568" max="13812" width="8.85546875" style="3"/>
    <col min="13813" max="13813" width="7.140625" style="3" customWidth="1"/>
    <col min="13814" max="13814" width="33" style="3" customWidth="1"/>
    <col min="13815" max="13815" width="13.140625" style="3" customWidth="1"/>
    <col min="13816" max="13816" width="16.28515625" style="3" customWidth="1"/>
    <col min="13817" max="13820" width="0" style="3" hidden="1" customWidth="1"/>
    <col min="13821" max="13821" width="13.7109375" style="3" customWidth="1"/>
    <col min="13822" max="13822" width="8.85546875" style="3"/>
    <col min="13823" max="13823" width="11" style="3" customWidth="1"/>
    <col min="13824" max="14068" width="8.85546875" style="3"/>
    <col min="14069" max="14069" width="7.140625" style="3" customWidth="1"/>
    <col min="14070" max="14070" width="33" style="3" customWidth="1"/>
    <col min="14071" max="14071" width="13.140625" style="3" customWidth="1"/>
    <col min="14072" max="14072" width="16.28515625" style="3" customWidth="1"/>
    <col min="14073" max="14076" width="0" style="3" hidden="1" customWidth="1"/>
    <col min="14077" max="14077" width="13.7109375" style="3" customWidth="1"/>
    <col min="14078" max="14078" width="8.85546875" style="3"/>
    <col min="14079" max="14079" width="11" style="3" customWidth="1"/>
    <col min="14080" max="14324" width="8.85546875" style="3"/>
    <col min="14325" max="14325" width="7.140625" style="3" customWidth="1"/>
    <col min="14326" max="14326" width="33" style="3" customWidth="1"/>
    <col min="14327" max="14327" width="13.140625" style="3" customWidth="1"/>
    <col min="14328" max="14328" width="16.28515625" style="3" customWidth="1"/>
    <col min="14329" max="14332" width="0" style="3" hidden="1" customWidth="1"/>
    <col min="14333" max="14333" width="13.7109375" style="3" customWidth="1"/>
    <col min="14334" max="14334" width="8.85546875" style="3"/>
    <col min="14335" max="14335" width="11" style="3" customWidth="1"/>
    <col min="14336" max="14580" width="8.85546875" style="3"/>
    <col min="14581" max="14581" width="7.140625" style="3" customWidth="1"/>
    <col min="14582" max="14582" width="33" style="3" customWidth="1"/>
    <col min="14583" max="14583" width="13.140625" style="3" customWidth="1"/>
    <col min="14584" max="14584" width="16.28515625" style="3" customWidth="1"/>
    <col min="14585" max="14588" width="0" style="3" hidden="1" customWidth="1"/>
    <col min="14589" max="14589" width="13.7109375" style="3" customWidth="1"/>
    <col min="14590" max="14590" width="8.85546875" style="3"/>
    <col min="14591" max="14591" width="11" style="3" customWidth="1"/>
    <col min="14592" max="14836" width="8.85546875" style="3"/>
    <col min="14837" max="14837" width="7.140625" style="3" customWidth="1"/>
    <col min="14838" max="14838" width="33" style="3" customWidth="1"/>
    <col min="14839" max="14839" width="13.140625" style="3" customWidth="1"/>
    <col min="14840" max="14840" width="16.28515625" style="3" customWidth="1"/>
    <col min="14841" max="14844" width="0" style="3" hidden="1" customWidth="1"/>
    <col min="14845" max="14845" width="13.7109375" style="3" customWidth="1"/>
    <col min="14846" max="14846" width="8.85546875" style="3"/>
    <col min="14847" max="14847" width="11" style="3" customWidth="1"/>
    <col min="14848" max="15092" width="8.85546875" style="3"/>
    <col min="15093" max="15093" width="7.140625" style="3" customWidth="1"/>
    <col min="15094" max="15094" width="33" style="3" customWidth="1"/>
    <col min="15095" max="15095" width="13.140625" style="3" customWidth="1"/>
    <col min="15096" max="15096" width="16.28515625" style="3" customWidth="1"/>
    <col min="15097" max="15100" width="0" style="3" hidden="1" customWidth="1"/>
    <col min="15101" max="15101" width="13.7109375" style="3" customWidth="1"/>
    <col min="15102" max="15102" width="8.85546875" style="3"/>
    <col min="15103" max="15103" width="11" style="3" customWidth="1"/>
    <col min="15104" max="15348" width="8.85546875" style="3"/>
    <col min="15349" max="15349" width="7.140625" style="3" customWidth="1"/>
    <col min="15350" max="15350" width="33" style="3" customWidth="1"/>
    <col min="15351" max="15351" width="13.140625" style="3" customWidth="1"/>
    <col min="15352" max="15352" width="16.28515625" style="3" customWidth="1"/>
    <col min="15353" max="15356" width="0" style="3" hidden="1" customWidth="1"/>
    <col min="15357" max="15357" width="13.7109375" style="3" customWidth="1"/>
    <col min="15358" max="15358" width="8.85546875" style="3"/>
    <col min="15359" max="15359" width="11" style="3" customWidth="1"/>
    <col min="15360" max="15604" width="8.85546875" style="3"/>
    <col min="15605" max="15605" width="7.140625" style="3" customWidth="1"/>
    <col min="15606" max="15606" width="33" style="3" customWidth="1"/>
    <col min="15607" max="15607" width="13.140625" style="3" customWidth="1"/>
    <col min="15608" max="15608" width="16.28515625" style="3" customWidth="1"/>
    <col min="15609" max="15612" width="0" style="3" hidden="1" customWidth="1"/>
    <col min="15613" max="15613" width="13.7109375" style="3" customWidth="1"/>
    <col min="15614" max="15614" width="8.85546875" style="3"/>
    <col min="15615" max="15615" width="11" style="3" customWidth="1"/>
    <col min="15616" max="15860" width="8.85546875" style="3"/>
    <col min="15861" max="15861" width="7.140625" style="3" customWidth="1"/>
    <col min="15862" max="15862" width="33" style="3" customWidth="1"/>
    <col min="15863" max="15863" width="13.140625" style="3" customWidth="1"/>
    <col min="15864" max="15864" width="16.28515625" style="3" customWidth="1"/>
    <col min="15865" max="15868" width="0" style="3" hidden="1" customWidth="1"/>
    <col min="15869" max="15869" width="13.7109375" style="3" customWidth="1"/>
    <col min="15870" max="15870" width="8.85546875" style="3"/>
    <col min="15871" max="15871" width="11" style="3" customWidth="1"/>
    <col min="15872" max="16116" width="8.85546875" style="3"/>
    <col min="16117" max="16117" width="7.140625" style="3" customWidth="1"/>
    <col min="16118" max="16118" width="33" style="3" customWidth="1"/>
    <col min="16119" max="16119" width="13.140625" style="3" customWidth="1"/>
    <col min="16120" max="16120" width="16.28515625" style="3" customWidth="1"/>
    <col min="16121" max="16124" width="0" style="3" hidden="1" customWidth="1"/>
    <col min="16125" max="16125" width="13.7109375" style="3" customWidth="1"/>
    <col min="16126" max="16126" width="8.85546875" style="3"/>
    <col min="16127" max="16127" width="11" style="3" customWidth="1"/>
    <col min="16128" max="16384" width="8.85546875" style="3"/>
  </cols>
  <sheetData>
    <row r="1" spans="1:9">
      <c r="C1" s="2" t="s">
        <v>122</v>
      </c>
    </row>
    <row r="2" spans="1:9">
      <c r="C2" s="2" t="s">
        <v>858</v>
      </c>
    </row>
    <row r="3" spans="1:9">
      <c r="C3" s="2" t="s">
        <v>59</v>
      </c>
    </row>
    <row r="5" spans="1:9" s="17" customFormat="1">
      <c r="A5" s="379" t="s">
        <v>420</v>
      </c>
      <c r="B5" s="379"/>
      <c r="C5" s="379"/>
      <c r="D5" s="29"/>
      <c r="E5" s="29"/>
      <c r="F5" s="29"/>
      <c r="H5"/>
      <c r="I5" s="3"/>
    </row>
    <row r="6" spans="1:9" s="17" customFormat="1">
      <c r="A6" s="382" t="s">
        <v>422</v>
      </c>
      <c r="B6" s="382"/>
      <c r="C6" s="382"/>
      <c r="D6" s="29"/>
      <c r="E6" s="29"/>
      <c r="F6" s="29"/>
      <c r="H6" s="3"/>
    </row>
    <row r="7" spans="1:9" s="17" customFormat="1">
      <c r="A7" s="379" t="s">
        <v>423</v>
      </c>
      <c r="B7" s="379"/>
      <c r="C7" s="379"/>
      <c r="D7" s="29"/>
      <c r="E7" s="29"/>
      <c r="F7" s="29"/>
      <c r="H7" s="3"/>
      <c r="I7" s="3"/>
    </row>
    <row r="8" spans="1:9" s="17" customFormat="1">
      <c r="A8" s="379" t="s">
        <v>424</v>
      </c>
      <c r="B8" s="379"/>
      <c r="C8" s="379"/>
      <c r="D8" s="18"/>
      <c r="E8" s="18"/>
      <c r="F8" s="18"/>
      <c r="H8" s="3"/>
      <c r="I8" s="3"/>
    </row>
    <row r="9" spans="1:9" s="17" customFormat="1">
      <c r="H9" s="3"/>
      <c r="I9" s="3"/>
    </row>
    <row r="10" spans="1:9" s="22" customFormat="1" ht="64.150000000000006" customHeight="1">
      <c r="A10" s="138" t="s">
        <v>3</v>
      </c>
      <c r="B10" s="110" t="s">
        <v>4</v>
      </c>
      <c r="C10" s="21" t="s">
        <v>421</v>
      </c>
      <c r="D10" s="21" t="s">
        <v>328</v>
      </c>
      <c r="E10" s="21" t="s">
        <v>849</v>
      </c>
      <c r="H10" s="3"/>
      <c r="I10" s="3"/>
    </row>
    <row r="11" spans="1:9" s="22" customFormat="1">
      <c r="A11" s="23">
        <v>1</v>
      </c>
      <c r="B11" s="23">
        <v>2</v>
      </c>
      <c r="C11" s="23">
        <v>3</v>
      </c>
      <c r="D11" s="23">
        <v>4</v>
      </c>
      <c r="E11" s="23" t="s">
        <v>851</v>
      </c>
      <c r="H11" s="3"/>
      <c r="I11" s="3"/>
    </row>
    <row r="12" spans="1:9" s="17" customFormat="1">
      <c r="A12" s="128" t="s">
        <v>12</v>
      </c>
      <c r="B12" s="254"/>
      <c r="C12" s="255">
        <f>SUM(C13:C14)</f>
        <v>760833</v>
      </c>
      <c r="D12" s="114">
        <f>SUM(D13:D14)</f>
        <v>0</v>
      </c>
      <c r="E12" s="114">
        <f>SUM(E13:E14)</f>
        <v>0</v>
      </c>
      <c r="H12" s="3"/>
      <c r="I12" s="3"/>
    </row>
    <row r="13" spans="1:9" s="17" customFormat="1" ht="16.899999999999999" customHeight="1">
      <c r="A13" s="241">
        <v>1</v>
      </c>
      <c r="B13" s="242" t="s">
        <v>383</v>
      </c>
      <c r="C13" s="243">
        <v>142223</v>
      </c>
      <c r="D13" s="25"/>
      <c r="E13" s="25"/>
      <c r="H13" s="3"/>
      <c r="I13" s="3"/>
    </row>
    <row r="14" spans="1:9" s="17" customFormat="1" ht="15" customHeight="1">
      <c r="A14" s="248">
        <v>2</v>
      </c>
      <c r="B14" s="249" t="s">
        <v>384</v>
      </c>
      <c r="C14" s="250">
        <v>618610</v>
      </c>
      <c r="D14" s="27"/>
      <c r="E14" s="27"/>
      <c r="H14" s="3"/>
      <c r="I14" s="3"/>
    </row>
    <row r="15" spans="1:9" s="17" customFormat="1" ht="12"/>
    <row r="16" spans="1:9" s="17" customFormat="1" ht="12"/>
    <row r="17" spans="2:3" s="17" customFormat="1" ht="12"/>
    <row r="18" spans="2:3" s="17" customFormat="1">
      <c r="B18" s="132" t="s">
        <v>868</v>
      </c>
      <c r="C18" s="132" t="s">
        <v>856</v>
      </c>
    </row>
    <row r="19" spans="2:3" s="17" customFormat="1" ht="12"/>
    <row r="20" spans="2:3" s="17" customFormat="1" ht="12"/>
    <row r="21" spans="2:3" s="17" customFormat="1" ht="12"/>
    <row r="22" spans="2:3" s="17" customFormat="1" ht="12"/>
    <row r="23" spans="2:3" s="17" customFormat="1" ht="12"/>
    <row r="24" spans="2:3" s="17" customFormat="1" ht="12"/>
    <row r="25" spans="2:3" s="17" customFormat="1" ht="12"/>
    <row r="26" spans="2:3" s="17" customFormat="1" ht="12"/>
    <row r="27" spans="2:3" s="17" customFormat="1" ht="12"/>
    <row r="28" spans="2:3" s="17" customFormat="1" ht="12"/>
    <row r="29" spans="2:3" s="17" customFormat="1" ht="12"/>
    <row r="30" spans="2:3" s="17" customFormat="1" ht="12"/>
    <row r="31" spans="2:3" s="17" customFormat="1" ht="12"/>
    <row r="32" spans="2:3" s="17" customFormat="1" ht="12"/>
    <row r="33" s="17" customFormat="1" ht="12"/>
    <row r="34" s="17" customFormat="1" ht="12"/>
    <row r="35" s="17" customFormat="1" ht="12"/>
    <row r="36" s="17" customFormat="1" ht="12"/>
    <row r="37" s="17" customFormat="1" ht="12"/>
    <row r="38" s="17" customFormat="1" ht="12"/>
    <row r="39" s="17" customFormat="1" ht="12"/>
    <row r="40" s="17" customFormat="1" ht="12"/>
    <row r="41" s="17" customFormat="1" ht="12"/>
    <row r="42" s="17" customFormat="1" ht="12"/>
    <row r="43" s="17" customFormat="1" ht="12"/>
    <row r="44" s="17" customFormat="1" ht="12"/>
    <row r="45" s="17" customFormat="1" ht="12"/>
    <row r="46" s="17" customFormat="1" ht="12"/>
    <row r="47" s="17" customFormat="1" ht="12"/>
    <row r="48" s="17" customFormat="1" ht="12"/>
    <row r="49" s="17" customFormat="1" ht="12"/>
    <row r="50" s="17" customFormat="1" ht="12"/>
    <row r="51" s="17" customFormat="1" ht="12"/>
    <row r="52" s="17" customFormat="1" ht="12"/>
    <row r="53" s="17" customFormat="1" ht="12"/>
    <row r="54" s="17" customFormat="1" ht="12"/>
    <row r="55" s="17" customFormat="1" ht="12"/>
    <row r="56" s="17" customFormat="1" ht="12"/>
    <row r="57" s="17" customFormat="1" ht="12"/>
    <row r="58" s="17" customFormat="1" ht="12"/>
    <row r="59" s="17" customFormat="1" ht="12"/>
    <row r="60" s="17" customFormat="1" ht="12"/>
    <row r="61" s="17" customFormat="1" ht="12"/>
    <row r="62" s="17" customFormat="1" ht="12"/>
    <row r="63" s="17" customFormat="1" ht="12"/>
    <row r="64" s="17" customFormat="1" ht="12"/>
    <row r="65" s="17" customFormat="1" ht="12"/>
    <row r="66" s="17" customFormat="1" ht="12"/>
    <row r="67" s="17" customFormat="1" ht="12"/>
    <row r="68" s="17" customFormat="1" ht="12"/>
    <row r="69" s="17" customFormat="1" ht="12"/>
    <row r="70" s="17" customFormat="1" ht="12"/>
    <row r="71" s="17" customFormat="1" ht="12"/>
    <row r="72" s="17" customFormat="1" ht="12"/>
    <row r="73" s="17" customFormat="1" ht="12"/>
    <row r="74" s="17" customFormat="1" ht="12"/>
    <row r="75" s="17" customFormat="1" ht="12"/>
    <row r="76" s="17" customFormat="1" ht="12"/>
    <row r="77" s="17" customFormat="1" ht="12"/>
    <row r="78" s="17" customFormat="1" ht="12"/>
    <row r="79" s="17" customFormat="1" ht="12"/>
    <row r="80" s="17" customFormat="1" ht="12"/>
    <row r="81" s="17" customFormat="1" ht="12"/>
    <row r="82" s="17" customFormat="1" ht="12"/>
    <row r="83" s="17" customFormat="1" ht="12"/>
    <row r="84" s="17" customFormat="1" ht="12"/>
    <row r="85" s="17" customFormat="1" ht="12"/>
    <row r="86" s="17" customFormat="1" ht="12"/>
    <row r="87" s="17" customFormat="1" ht="12"/>
    <row r="88" s="17" customFormat="1" ht="12"/>
    <row r="89" s="17" customFormat="1" ht="12"/>
    <row r="90" s="17" customFormat="1" ht="12"/>
    <row r="91" s="17" customFormat="1" ht="12"/>
    <row r="92" s="17" customFormat="1" ht="12"/>
    <row r="93" s="17" customFormat="1" ht="12"/>
    <row r="94" s="17" customFormat="1" ht="12"/>
    <row r="95" s="17" customFormat="1" ht="12"/>
    <row r="96" s="17" customFormat="1" ht="12"/>
    <row r="97" s="17" customFormat="1" ht="12"/>
    <row r="98" s="17" customFormat="1" ht="12"/>
    <row r="99" s="17" customFormat="1" ht="12"/>
    <row r="100" s="17" customFormat="1" ht="12"/>
    <row r="101" s="17" customFormat="1" ht="12"/>
    <row r="102" s="17" customFormat="1" ht="12"/>
    <row r="103" s="17" customFormat="1" ht="12"/>
    <row r="104" s="17" customFormat="1" ht="12"/>
    <row r="105" s="17" customFormat="1" ht="12"/>
    <row r="106" s="17" customFormat="1" ht="12"/>
  </sheetData>
  <mergeCells count="4">
    <mergeCell ref="A8:C8"/>
    <mergeCell ref="A7:C7"/>
    <mergeCell ref="A5:C5"/>
    <mergeCell ref="A6:C6"/>
  </mergeCells>
  <pageMargins left="0.70866141732283505" right="0.31496062992126" top="0.74803149606299202" bottom="0.74803149606299202" header="0.31496062992126" footer="0.31496062992126"/>
  <pageSetup paperSize="9" scale="8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872FA-B5D2-4933-9B62-0E82B2853437}">
  <sheetPr>
    <tabColor rgb="FF0070C0"/>
    <pageSetUpPr fitToPage="1"/>
  </sheetPr>
  <dimension ref="A1:AO129"/>
  <sheetViews>
    <sheetView topLeftCell="C1" workbookViewId="0">
      <pane xSplit="1" ySplit="11" topLeftCell="D93" activePane="bottomRight" state="frozen"/>
      <selection activeCell="C1" sqref="C1"/>
      <selection pane="topRight" activeCell="D1" sqref="D1"/>
      <selection pane="bottomLeft" activeCell="C11" sqref="C11"/>
      <selection pane="bottomRight" activeCell="D115" sqref="D115"/>
    </sheetView>
  </sheetViews>
  <sheetFormatPr defaultColWidth="9.140625" defaultRowHeight="12.75" outlineLevelCol="1"/>
  <cols>
    <col min="1" max="2" width="0" style="86" hidden="1" customWidth="1"/>
    <col min="3" max="3" width="6.5703125" style="86" customWidth="1"/>
    <col min="4" max="4" width="39.7109375" style="87" customWidth="1"/>
    <col min="5" max="5" width="14.42578125" style="89" customWidth="1"/>
    <col min="6" max="10" width="14.42578125" style="87" hidden="1" customWidth="1" outlineLevel="1"/>
    <col min="11" max="11" width="15.7109375" style="87" customWidth="1" collapsed="1"/>
    <col min="12" max="16" width="12.42578125" style="87" hidden="1" customWidth="1" outlineLevel="1"/>
    <col min="17" max="17" width="14" style="87" hidden="1" customWidth="1" outlineLevel="1"/>
    <col min="18" max="18" width="12" style="87" hidden="1" customWidth="1" outlineLevel="1"/>
    <col min="19" max="19" width="17.140625" style="87" customWidth="1" collapsed="1"/>
    <col min="20" max="21" width="9.140625" style="86" hidden="1" customWidth="1" outlineLevel="1"/>
    <col min="22" max="22" width="6.7109375" style="86" hidden="1" customWidth="1" outlineLevel="1"/>
    <col min="23" max="23" width="7.7109375" style="86" hidden="1" customWidth="1" outlineLevel="1"/>
    <col min="24" max="24" width="4.7109375" style="86" hidden="1" customWidth="1" outlineLevel="1"/>
    <col min="25" max="25" width="5.140625" style="86" hidden="1" customWidth="1" outlineLevel="1"/>
    <col min="26" max="26" width="4.42578125" style="86" hidden="1" customWidth="1" outlineLevel="1"/>
    <col min="27" max="27" width="6" style="86" hidden="1" customWidth="1" outlineLevel="1"/>
    <col min="28" max="33" width="9.140625" style="86" hidden="1" customWidth="1" outlineLevel="1"/>
    <col min="34" max="34" width="9.140625" style="86" collapsed="1"/>
    <col min="35" max="16384" width="9.140625" style="86"/>
  </cols>
  <sheetData>
    <row r="1" spans="1:35" s="8" customFormat="1" ht="14.25" customHeight="1">
      <c r="D1" s="44"/>
      <c r="E1" s="15"/>
      <c r="F1" s="44"/>
      <c r="G1" s="44"/>
      <c r="H1" s="44"/>
      <c r="I1" s="44"/>
      <c r="J1" s="44"/>
      <c r="K1" s="45" t="s">
        <v>127</v>
      </c>
      <c r="L1" s="44"/>
      <c r="M1" s="44"/>
      <c r="N1" s="44"/>
      <c r="O1" s="44"/>
      <c r="P1" s="44"/>
      <c r="Q1" s="44"/>
      <c r="R1" s="44"/>
      <c r="S1" s="45"/>
      <c r="V1" s="17" t="s">
        <v>374</v>
      </c>
      <c r="W1" s="17" t="s">
        <v>375</v>
      </c>
      <c r="X1" s="17" t="s">
        <v>376</v>
      </c>
      <c r="Y1" s="17" t="s">
        <v>377</v>
      </c>
      <c r="Z1" s="17" t="s">
        <v>378</v>
      </c>
      <c r="AB1" s="8" t="s">
        <v>379</v>
      </c>
      <c r="AC1" s="8" t="s">
        <v>380</v>
      </c>
      <c r="AD1" s="8" t="s">
        <v>381</v>
      </c>
      <c r="AE1" s="8" t="s">
        <v>382</v>
      </c>
      <c r="AF1" s="8" t="s">
        <v>12</v>
      </c>
    </row>
    <row r="2" spans="1:35" s="8" customFormat="1" ht="14.25" customHeight="1">
      <c r="D2" s="44"/>
      <c r="E2" s="15"/>
      <c r="F2" s="44"/>
      <c r="G2" s="44"/>
      <c r="H2" s="44"/>
      <c r="I2" s="44"/>
      <c r="J2" s="44"/>
      <c r="K2" s="4" t="s">
        <v>858</v>
      </c>
      <c r="L2" s="44"/>
      <c r="M2" s="44"/>
      <c r="N2" s="44"/>
      <c r="O2" s="44"/>
      <c r="P2" s="44"/>
      <c r="Q2" s="44"/>
      <c r="R2" s="44"/>
      <c r="S2" s="4"/>
      <c r="U2" s="8" t="s">
        <v>22</v>
      </c>
      <c r="V2" s="3">
        <v>20</v>
      </c>
      <c r="W2" s="3">
        <v>15</v>
      </c>
      <c r="X2" s="3">
        <v>16</v>
      </c>
      <c r="Y2" s="3">
        <v>20</v>
      </c>
      <c r="Z2" s="3">
        <v>20</v>
      </c>
      <c r="AA2" s="8">
        <v>91</v>
      </c>
      <c r="AB2" s="8">
        <v>21</v>
      </c>
      <c r="AC2" s="8">
        <f>23-5</f>
        <v>18</v>
      </c>
      <c r="AD2" s="8">
        <v>20</v>
      </c>
      <c r="AE2" s="8">
        <v>15</v>
      </c>
      <c r="AF2" s="8">
        <f>SUM(AB2:AE2)</f>
        <v>74</v>
      </c>
    </row>
    <row r="3" spans="1:35" s="17" customFormat="1" ht="14.25" customHeight="1">
      <c r="D3" s="46"/>
      <c r="E3" s="150"/>
      <c r="F3" s="46"/>
      <c r="G3" s="46"/>
      <c r="H3" s="46"/>
      <c r="I3" s="46"/>
      <c r="J3" s="46"/>
      <c r="K3" s="4" t="s">
        <v>59</v>
      </c>
      <c r="L3" s="46"/>
      <c r="M3" s="46"/>
      <c r="N3" s="46"/>
      <c r="O3" s="46"/>
      <c r="P3" s="46"/>
      <c r="S3" s="4"/>
      <c r="U3" s="8" t="s">
        <v>23</v>
      </c>
      <c r="V3" s="3">
        <v>20</v>
      </c>
      <c r="W3" s="9">
        <v>20</v>
      </c>
      <c r="X3" s="3">
        <v>16</v>
      </c>
      <c r="Y3" s="3">
        <v>20</v>
      </c>
      <c r="Z3" s="3">
        <v>20</v>
      </c>
      <c r="AA3" s="8">
        <v>96</v>
      </c>
      <c r="AB3" s="8">
        <v>21</v>
      </c>
      <c r="AC3" s="8">
        <f>23-5</f>
        <v>18</v>
      </c>
      <c r="AD3" s="8">
        <v>20</v>
      </c>
      <c r="AE3" s="8">
        <v>15</v>
      </c>
      <c r="AF3" s="17">
        <f>SUM(AB3:AE3)</f>
        <v>74</v>
      </c>
    </row>
    <row r="4" spans="1:35" s="88" customFormat="1" ht="14.25" customHeight="1">
      <c r="D4" s="379"/>
      <c r="E4" s="379"/>
      <c r="F4" s="379"/>
      <c r="G4" s="379"/>
      <c r="H4" s="379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U4" s="86" t="s">
        <v>24</v>
      </c>
      <c r="V4">
        <v>20</v>
      </c>
      <c r="W4" s="91">
        <v>20</v>
      </c>
      <c r="X4">
        <v>16</v>
      </c>
      <c r="Y4">
        <v>20</v>
      </c>
      <c r="Z4">
        <v>20</v>
      </c>
      <c r="AA4" s="86">
        <v>96</v>
      </c>
      <c r="AB4" s="86">
        <v>21</v>
      </c>
      <c r="AC4" s="86">
        <f>23-5</f>
        <v>18</v>
      </c>
      <c r="AD4" s="86">
        <v>20</v>
      </c>
      <c r="AE4" s="86">
        <v>15</v>
      </c>
      <c r="AF4" s="88">
        <f>SUM(AB4:AE4)</f>
        <v>74</v>
      </c>
    </row>
    <row r="5" spans="1:35" s="88" customFormat="1" ht="15">
      <c r="C5" s="383" t="s">
        <v>406</v>
      </c>
      <c r="D5" s="383"/>
      <c r="E5" s="383"/>
      <c r="F5" s="383"/>
      <c r="G5" s="383"/>
      <c r="H5" s="383"/>
      <c r="I5" s="383"/>
      <c r="J5" s="383"/>
      <c r="K5" s="383"/>
      <c r="L5" s="93"/>
      <c r="M5" s="94"/>
      <c r="N5" s="93"/>
      <c r="O5" s="93"/>
      <c r="P5" s="93"/>
      <c r="Q5" s="93"/>
      <c r="R5" s="93"/>
      <c r="S5" s="93"/>
      <c r="U5" s="86" t="s">
        <v>25</v>
      </c>
      <c r="V5">
        <v>20</v>
      </c>
      <c r="W5" s="91">
        <v>20</v>
      </c>
      <c r="X5">
        <v>16</v>
      </c>
      <c r="Y5">
        <v>20</v>
      </c>
      <c r="Z5">
        <v>20</v>
      </c>
      <c r="AA5" s="86">
        <v>96</v>
      </c>
      <c r="AB5" s="86">
        <v>21</v>
      </c>
      <c r="AC5" s="86">
        <f>23-5</f>
        <v>18</v>
      </c>
      <c r="AD5" s="86">
        <v>20</v>
      </c>
      <c r="AE5" s="86">
        <v>15</v>
      </c>
      <c r="AF5" s="88">
        <f>SUM(AB5:AE5)</f>
        <v>74</v>
      </c>
    </row>
    <row r="6" spans="1:35" s="88" customFormat="1" ht="15">
      <c r="C6" s="379" t="s">
        <v>407</v>
      </c>
      <c r="D6" s="379"/>
      <c r="E6" s="379"/>
      <c r="F6" s="379"/>
      <c r="G6" s="379"/>
      <c r="H6" s="379"/>
      <c r="I6" s="379"/>
      <c r="J6" s="379"/>
      <c r="K6" s="379"/>
      <c r="L6" s="93"/>
      <c r="M6" s="94"/>
      <c r="N6" s="93"/>
      <c r="O6" s="93"/>
      <c r="P6" s="93"/>
      <c r="Q6" s="93"/>
      <c r="R6" s="93"/>
      <c r="S6" s="93"/>
      <c r="U6" s="86"/>
      <c r="V6"/>
      <c r="W6" s="91"/>
      <c r="X6"/>
      <c r="Y6"/>
      <c r="Z6"/>
      <c r="AA6" s="86"/>
      <c r="AB6" s="86"/>
      <c r="AC6" s="86"/>
      <c r="AD6" s="86"/>
      <c r="AE6" s="86"/>
    </row>
    <row r="7" spans="1:35" s="88" customFormat="1" ht="14.45" customHeight="1">
      <c r="C7" s="379" t="s">
        <v>408</v>
      </c>
      <c r="D7" s="379"/>
      <c r="E7" s="379"/>
      <c r="F7" s="379"/>
      <c r="G7" s="379"/>
      <c r="H7" s="379"/>
      <c r="I7" s="379"/>
      <c r="J7" s="379"/>
      <c r="K7" s="379"/>
      <c r="L7" s="93"/>
      <c r="M7" s="93"/>
      <c r="N7" s="93"/>
      <c r="O7" s="93"/>
      <c r="P7" s="93"/>
      <c r="Q7" s="93"/>
      <c r="R7" s="93"/>
      <c r="S7" s="93"/>
      <c r="U7" s="86" t="s">
        <v>20</v>
      </c>
      <c r="AA7" s="86">
        <v>1.5449999999999999</v>
      </c>
      <c r="AF7" s="86">
        <v>1.5449999999999999</v>
      </c>
    </row>
    <row r="8" spans="1:35" s="88" customFormat="1" ht="12">
      <c r="C8" s="95"/>
      <c r="D8" s="96"/>
      <c r="E8" s="97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</row>
    <row r="9" spans="1:35" s="123" customFormat="1" ht="60">
      <c r="A9" s="137"/>
      <c r="B9" s="137"/>
      <c r="C9" s="59" t="s">
        <v>3</v>
      </c>
      <c r="D9" s="59" t="s">
        <v>4</v>
      </c>
      <c r="E9" s="59" t="s">
        <v>390</v>
      </c>
      <c r="F9" s="59" t="s">
        <v>374</v>
      </c>
      <c r="G9" s="59" t="s">
        <v>375</v>
      </c>
      <c r="H9" s="59" t="s">
        <v>376</v>
      </c>
      <c r="I9" s="59" t="s">
        <v>377</v>
      </c>
      <c r="J9" s="59" t="s">
        <v>378</v>
      </c>
      <c r="K9" s="11" t="s">
        <v>431</v>
      </c>
      <c r="L9" s="109" t="s">
        <v>393</v>
      </c>
      <c r="M9" s="109" t="s">
        <v>379</v>
      </c>
      <c r="N9" s="109" t="s">
        <v>380</v>
      </c>
      <c r="O9" s="109" t="s">
        <v>381</v>
      </c>
      <c r="P9" s="109" t="s">
        <v>382</v>
      </c>
      <c r="Q9" s="124" t="s">
        <v>391</v>
      </c>
      <c r="R9" s="124" t="s">
        <v>392</v>
      </c>
      <c r="S9" s="98"/>
    </row>
    <row r="10" spans="1:35" s="123" customFormat="1">
      <c r="A10" s="137"/>
      <c r="B10" s="137"/>
      <c r="C10" s="23">
        <v>1</v>
      </c>
      <c r="D10" s="23">
        <v>2</v>
      </c>
      <c r="E10" s="23">
        <v>3</v>
      </c>
      <c r="F10" s="23"/>
      <c r="G10" s="23"/>
      <c r="H10" s="23"/>
      <c r="I10" s="23"/>
      <c r="J10" s="23"/>
      <c r="K10" s="23">
        <v>4</v>
      </c>
      <c r="L10" s="109"/>
      <c r="M10" s="109"/>
      <c r="N10" s="109"/>
      <c r="O10" s="109"/>
      <c r="P10" s="109"/>
      <c r="Q10" s="124"/>
      <c r="R10" s="124"/>
      <c r="S10" s="98"/>
    </row>
    <row r="11" spans="1:35" s="99" customFormat="1" ht="15.75" customHeight="1">
      <c r="A11" s="135">
        <v>1</v>
      </c>
      <c r="B11" s="136"/>
      <c r="C11" s="128" t="s">
        <v>12</v>
      </c>
      <c r="D11" s="129"/>
      <c r="E11" s="257">
        <f>E12+E17+E22+E27+E32+E37+E42+E47+E52+E57+E62+E67+E72+E77+E82+E87+E92+E97+E102</f>
        <v>2027</v>
      </c>
      <c r="F11" s="258">
        <f t="shared" ref="F11:J11" si="0">F12+F17+F22+F27+F32+F37+F42+F47+F52+F57+F62+F67+F72+F77+F82+F87+F92+F97+F102</f>
        <v>62634.299999999996</v>
      </c>
      <c r="G11" s="258">
        <f t="shared" si="0"/>
        <v>58748.625</v>
      </c>
      <c r="H11" s="258">
        <f t="shared" si="0"/>
        <v>50107.44</v>
      </c>
      <c r="I11" s="258">
        <f t="shared" si="0"/>
        <v>62634.299999999996</v>
      </c>
      <c r="J11" s="258">
        <f t="shared" si="0"/>
        <v>62634.299999999996</v>
      </c>
      <c r="K11" s="255">
        <f>K12+K17+K22+K27+K32+K37+K42+K47+K52+K57+K62+K67+K72+K77+K82+K87+K92+K97+K102+2</f>
        <v>296760.96500000008</v>
      </c>
      <c r="L11" s="100">
        <f t="shared" ref="L11:R11" si="1">L12+L17+L22+L27+L32+L37+L42+L47+L52+L57+L62+L67+L72+L77+L82+L87+L92+L97+L102</f>
        <v>0</v>
      </c>
      <c r="M11" s="100">
        <f t="shared" si="1"/>
        <v>0</v>
      </c>
      <c r="N11" s="100">
        <f t="shared" si="1"/>
        <v>0</v>
      </c>
      <c r="O11" s="100">
        <f t="shared" si="1"/>
        <v>0</v>
      </c>
      <c r="P11" s="100">
        <f t="shared" si="1"/>
        <v>0</v>
      </c>
      <c r="Q11" s="100">
        <f t="shared" si="1"/>
        <v>0</v>
      </c>
      <c r="R11" s="100">
        <f t="shared" si="1"/>
        <v>296758.96500000008</v>
      </c>
      <c r="S11" s="101"/>
      <c r="W11" s="88"/>
      <c r="X11" s="88"/>
      <c r="Y11" s="88"/>
      <c r="Z11" s="88"/>
      <c r="AA11" s="88"/>
      <c r="AB11" s="88"/>
      <c r="AI11" s="88"/>
    </row>
    <row r="12" spans="1:35" s="102" customFormat="1" ht="15">
      <c r="A12" s="130">
        <v>1</v>
      </c>
      <c r="B12" s="17">
        <v>1</v>
      </c>
      <c r="C12" s="140">
        <v>1</v>
      </c>
      <c r="D12" s="259" t="s">
        <v>40</v>
      </c>
      <c r="E12" s="260">
        <f t="shared" ref="E12:R12" si="2">SUM(E13:E16)</f>
        <v>22</v>
      </c>
      <c r="F12" s="261">
        <f t="shared" si="2"/>
        <v>679.8</v>
      </c>
      <c r="G12" s="261">
        <f t="shared" si="2"/>
        <v>625.72499999999991</v>
      </c>
      <c r="H12" s="261">
        <f t="shared" si="2"/>
        <v>543.83999999999992</v>
      </c>
      <c r="I12" s="261">
        <f t="shared" si="2"/>
        <v>679.8</v>
      </c>
      <c r="J12" s="261">
        <f t="shared" si="2"/>
        <v>679.8</v>
      </c>
      <c r="K12" s="262">
        <f t="shared" si="2"/>
        <v>3208.9649999999997</v>
      </c>
      <c r="L12" s="103">
        <f>SUM(L13:L16)</f>
        <v>0</v>
      </c>
      <c r="M12" s="103">
        <f t="shared" si="2"/>
        <v>0</v>
      </c>
      <c r="N12" s="103">
        <f t="shared" si="2"/>
        <v>0</v>
      </c>
      <c r="O12" s="104">
        <f t="shared" si="2"/>
        <v>0</v>
      </c>
      <c r="P12" s="104">
        <f t="shared" si="2"/>
        <v>0</v>
      </c>
      <c r="Q12" s="105">
        <f t="shared" si="2"/>
        <v>0</v>
      </c>
      <c r="R12" s="105">
        <f t="shared" si="2"/>
        <v>3208.9649999999997</v>
      </c>
      <c r="S12" s="101"/>
      <c r="W12" s="88"/>
      <c r="X12" s="88"/>
      <c r="Y12" s="88"/>
      <c r="Z12" s="88"/>
      <c r="AA12" s="88"/>
      <c r="AB12" s="88"/>
      <c r="AH12" s="207"/>
      <c r="AI12" s="101"/>
    </row>
    <row r="13" spans="1:35" s="88" customFormat="1" ht="15">
      <c r="A13" s="130">
        <v>2</v>
      </c>
      <c r="B13" s="17"/>
      <c r="C13" s="141"/>
      <c r="D13" s="263" t="s">
        <v>22</v>
      </c>
      <c r="E13" s="264">
        <v>7</v>
      </c>
      <c r="F13" s="265">
        <f>$E13*$AA$7*V$2</f>
        <v>216.29999999999998</v>
      </c>
      <c r="G13" s="265">
        <f>$E13*$AA$7*W$2</f>
        <v>162.22499999999999</v>
      </c>
      <c r="H13" s="265">
        <f>$E13*$AA$7*X$2</f>
        <v>173.04</v>
      </c>
      <c r="I13" s="265">
        <f>$E13*$AA$7*Y$2</f>
        <v>216.29999999999998</v>
      </c>
      <c r="J13" s="265">
        <f>$E13*$AA$7*Z$2</f>
        <v>216.29999999999998</v>
      </c>
      <c r="K13" s="266">
        <f>SUM(F13:J13)</f>
        <v>984.16499999999985</v>
      </c>
      <c r="L13" s="106"/>
      <c r="M13" s="106">
        <f>$L13*$AF$7*AB$2</f>
        <v>0</v>
      </c>
      <c r="N13" s="106">
        <f>$L13*$AF$7*AC$2</f>
        <v>0</v>
      </c>
      <c r="O13" s="107">
        <f>$L13*$AF$7*AD$2</f>
        <v>0</v>
      </c>
      <c r="P13" s="107">
        <f>$L13*$AF$7*AE$2</f>
        <v>0</v>
      </c>
      <c r="Q13" s="108">
        <f>SUM(M13:P13)</f>
        <v>0</v>
      </c>
      <c r="R13" s="108">
        <f>Q13+K13</f>
        <v>984.16499999999985</v>
      </c>
      <c r="S13" s="101"/>
      <c r="AH13" s="206"/>
      <c r="AI13" s="101"/>
    </row>
    <row r="14" spans="1:35" s="88" customFormat="1" ht="15">
      <c r="A14" s="131">
        <v>3</v>
      </c>
      <c r="B14" s="132"/>
      <c r="C14" s="141"/>
      <c r="D14" s="267" t="s">
        <v>23</v>
      </c>
      <c r="E14" s="264">
        <v>7</v>
      </c>
      <c r="F14" s="265">
        <f>$E14*$AA$7*V$3</f>
        <v>216.29999999999998</v>
      </c>
      <c r="G14" s="265">
        <f>$E14*$AA$7*W$3</f>
        <v>216.29999999999998</v>
      </c>
      <c r="H14" s="265">
        <f>$E14*$AA$7*X$3</f>
        <v>173.04</v>
      </c>
      <c r="I14" s="265">
        <f>$E14*$AA$7*Y$3</f>
        <v>216.29999999999998</v>
      </c>
      <c r="J14" s="265">
        <f>$E14*$AA$7*Z$3</f>
        <v>216.29999999999998</v>
      </c>
      <c r="K14" s="266">
        <f>SUM(F14:J14)</f>
        <v>1038.24</v>
      </c>
      <c r="L14" s="106"/>
      <c r="M14" s="106">
        <f>$L14*$AF$7*AB$3</f>
        <v>0</v>
      </c>
      <c r="N14" s="106">
        <f>$L14*$AF$7*AC$3</f>
        <v>0</v>
      </c>
      <c r="O14" s="107">
        <f>$L14*$AF$7*AD$3</f>
        <v>0</v>
      </c>
      <c r="P14" s="107">
        <f>$L14*$AF$7*AE$3</f>
        <v>0</v>
      </c>
      <c r="Q14" s="108">
        <f>SUM(M14:P14)</f>
        <v>0</v>
      </c>
      <c r="R14" s="108">
        <f>Q14+K14</f>
        <v>1038.24</v>
      </c>
      <c r="S14" s="101"/>
      <c r="AH14" s="206"/>
      <c r="AI14" s="101"/>
    </row>
    <row r="15" spans="1:35" s="88" customFormat="1" ht="15">
      <c r="A15" s="130">
        <v>4</v>
      </c>
      <c r="B15" s="17"/>
      <c r="C15" s="141"/>
      <c r="D15" s="267" t="s">
        <v>24</v>
      </c>
      <c r="E15" s="264">
        <v>5</v>
      </c>
      <c r="F15" s="265">
        <f>$E15*$AA$7*V$4</f>
        <v>154.5</v>
      </c>
      <c r="G15" s="265">
        <f>$E15*$AA$7*W$4</f>
        <v>154.5</v>
      </c>
      <c r="H15" s="265">
        <f>$E15*$AA$7*X$4</f>
        <v>123.6</v>
      </c>
      <c r="I15" s="265">
        <f>$E15*$AA$7*Y$4</f>
        <v>154.5</v>
      </c>
      <c r="J15" s="265">
        <f>$E15*$AA$7*Z$4</f>
        <v>154.5</v>
      </c>
      <c r="K15" s="266">
        <f>SUM(F15:J15)</f>
        <v>741.6</v>
      </c>
      <c r="L15" s="106"/>
      <c r="M15" s="106">
        <f>$L15*$AF$7*AB$4</f>
        <v>0</v>
      </c>
      <c r="N15" s="106">
        <f>$L15*$AF$7*AC$4</f>
        <v>0</v>
      </c>
      <c r="O15" s="107">
        <f>$L15*$AF$7*AD$4</f>
        <v>0</v>
      </c>
      <c r="P15" s="107">
        <f>$L15*$AF$7*AE$4</f>
        <v>0</v>
      </c>
      <c r="Q15" s="108">
        <f>SUM(M15:P15)</f>
        <v>0</v>
      </c>
      <c r="R15" s="108">
        <f>Q15+K15</f>
        <v>741.6</v>
      </c>
      <c r="S15" s="101"/>
      <c r="AH15" s="206"/>
      <c r="AI15" s="101"/>
    </row>
    <row r="16" spans="1:35" s="88" customFormat="1" ht="15">
      <c r="A16" s="130">
        <v>5</v>
      </c>
      <c r="B16" s="17"/>
      <c r="C16" s="68"/>
      <c r="D16" s="268" t="s">
        <v>25</v>
      </c>
      <c r="E16" s="264">
        <v>3</v>
      </c>
      <c r="F16" s="265">
        <f>$E16*$AA$7*V$5</f>
        <v>92.699999999999989</v>
      </c>
      <c r="G16" s="265">
        <f>$E16*$AA$7*W$5</f>
        <v>92.699999999999989</v>
      </c>
      <c r="H16" s="265">
        <f>$E16*$AA$7*X$5</f>
        <v>74.16</v>
      </c>
      <c r="I16" s="265">
        <f>$E16*$AA$7*Y$5</f>
        <v>92.699999999999989</v>
      </c>
      <c r="J16" s="265">
        <f>$E16*$AA$7*Z$5</f>
        <v>92.699999999999989</v>
      </c>
      <c r="K16" s="266">
        <f>SUM(F16:J16)</f>
        <v>444.95999999999992</v>
      </c>
      <c r="L16" s="106"/>
      <c r="M16" s="106">
        <f>$L16*$AF$7*AB$5</f>
        <v>0</v>
      </c>
      <c r="N16" s="106">
        <f>$L16*$AF$7*AC$5</f>
        <v>0</v>
      </c>
      <c r="O16" s="107">
        <f>$L16*$AF$7*AD$5</f>
        <v>0</v>
      </c>
      <c r="P16" s="107">
        <f>$L16*$AF$7*AE$5</f>
        <v>0</v>
      </c>
      <c r="Q16" s="108">
        <f>SUM(M16:P16)</f>
        <v>0</v>
      </c>
      <c r="R16" s="108">
        <f>Q16+K16</f>
        <v>444.95999999999992</v>
      </c>
      <c r="S16" s="101"/>
      <c r="AH16" s="206"/>
      <c r="AI16" s="101"/>
    </row>
    <row r="17" spans="1:41" s="88" customFormat="1" ht="15">
      <c r="A17" s="131">
        <v>6</v>
      </c>
      <c r="B17" s="132">
        <v>1</v>
      </c>
      <c r="C17" s="140">
        <v>2</v>
      </c>
      <c r="D17" s="259" t="s">
        <v>41</v>
      </c>
      <c r="E17" s="260">
        <f t="shared" ref="E17:R17" si="3">SUM(E18:E21)</f>
        <v>39</v>
      </c>
      <c r="F17" s="261">
        <f t="shared" si="3"/>
        <v>1205.0999999999999</v>
      </c>
      <c r="G17" s="261">
        <f t="shared" si="3"/>
        <v>1135.5749999999998</v>
      </c>
      <c r="H17" s="261">
        <f t="shared" si="3"/>
        <v>964.07999999999993</v>
      </c>
      <c r="I17" s="261">
        <f t="shared" si="3"/>
        <v>1205.0999999999999</v>
      </c>
      <c r="J17" s="261">
        <f t="shared" si="3"/>
        <v>1205.0999999999999</v>
      </c>
      <c r="K17" s="262">
        <f t="shared" si="3"/>
        <v>5714.9549999999999</v>
      </c>
      <c r="L17" s="103">
        <f t="shared" si="3"/>
        <v>0</v>
      </c>
      <c r="M17" s="103">
        <f t="shared" si="3"/>
        <v>0</v>
      </c>
      <c r="N17" s="103">
        <f t="shared" si="3"/>
        <v>0</v>
      </c>
      <c r="O17" s="104">
        <f t="shared" si="3"/>
        <v>0</v>
      </c>
      <c r="P17" s="104">
        <f t="shared" si="3"/>
        <v>0</v>
      </c>
      <c r="Q17" s="105">
        <f t="shared" si="3"/>
        <v>0</v>
      </c>
      <c r="R17" s="105">
        <f t="shared" si="3"/>
        <v>5714.9549999999999</v>
      </c>
      <c r="S17" s="101"/>
      <c r="AH17" s="207"/>
      <c r="AI17" s="101"/>
    </row>
    <row r="18" spans="1:41" s="88" customFormat="1" ht="15">
      <c r="A18" s="130">
        <v>7</v>
      </c>
      <c r="B18" s="17"/>
      <c r="C18" s="141"/>
      <c r="D18" s="263" t="s">
        <v>22</v>
      </c>
      <c r="E18" s="264">
        <v>9</v>
      </c>
      <c r="F18" s="265">
        <f>$E18*$AA$7*V$2</f>
        <v>278.09999999999997</v>
      </c>
      <c r="G18" s="265">
        <f>$E18*$AA$7*W$2</f>
        <v>208.57499999999999</v>
      </c>
      <c r="H18" s="265">
        <f>$E18*$AA$7*X$2</f>
        <v>222.48</v>
      </c>
      <c r="I18" s="265">
        <f>$E18*$AA$7*Y$2</f>
        <v>278.09999999999997</v>
      </c>
      <c r="J18" s="265">
        <f>$E18*$AA$7*Z$2</f>
        <v>278.09999999999997</v>
      </c>
      <c r="K18" s="266">
        <f>SUM(F18:J18)</f>
        <v>1265.3549999999998</v>
      </c>
      <c r="L18" s="106"/>
      <c r="M18" s="106">
        <f>$L18*$AF$7*AB$2</f>
        <v>0</v>
      </c>
      <c r="N18" s="106">
        <f>$L18*$AF$7*AC$2</f>
        <v>0</v>
      </c>
      <c r="O18" s="107">
        <f>$L18*$AF$7*AD$2</f>
        <v>0</v>
      </c>
      <c r="P18" s="107">
        <f>$L18*$AF$7*AE$2</f>
        <v>0</v>
      </c>
      <c r="Q18" s="108">
        <f>SUM(M18:P18)</f>
        <v>0</v>
      </c>
      <c r="R18" s="108">
        <f>Q18+K18</f>
        <v>1265.3549999999998</v>
      </c>
      <c r="S18" s="101"/>
      <c r="AH18" s="206"/>
      <c r="AI18" s="101"/>
    </row>
    <row r="19" spans="1:41" s="88" customFormat="1" ht="15">
      <c r="A19" s="130">
        <v>8</v>
      </c>
      <c r="B19" s="17"/>
      <c r="C19" s="141"/>
      <c r="D19" s="267" t="s">
        <v>23</v>
      </c>
      <c r="E19" s="264">
        <v>11</v>
      </c>
      <c r="F19" s="265">
        <f>$E19*$AA$7*V$3</f>
        <v>339.9</v>
      </c>
      <c r="G19" s="265">
        <f>$E19*$AA$7*W$3</f>
        <v>339.9</v>
      </c>
      <c r="H19" s="265">
        <f>$E19*$AA$7*X$3</f>
        <v>271.91999999999996</v>
      </c>
      <c r="I19" s="265">
        <f>$E19*$AA$7*Y$3</f>
        <v>339.9</v>
      </c>
      <c r="J19" s="265">
        <f>$E19*$AA$7*Z$3</f>
        <v>339.9</v>
      </c>
      <c r="K19" s="266">
        <f>SUM(F19:J19)</f>
        <v>1631.52</v>
      </c>
      <c r="L19" s="106"/>
      <c r="M19" s="106">
        <f>$L19*$AF$7*AB$3</f>
        <v>0</v>
      </c>
      <c r="N19" s="106">
        <f>$L19*$AF$7*AC$3</f>
        <v>0</v>
      </c>
      <c r="O19" s="107">
        <f>$L19*$AF$7*AD$3</f>
        <v>0</v>
      </c>
      <c r="P19" s="107">
        <f>$L19*$AF$7*AE$3</f>
        <v>0</v>
      </c>
      <c r="Q19" s="108">
        <f>SUM(M19:P19)</f>
        <v>0</v>
      </c>
      <c r="R19" s="108">
        <f>Q19+K19</f>
        <v>1631.52</v>
      </c>
      <c r="S19" s="101"/>
      <c r="AH19" s="206"/>
      <c r="AI19" s="101"/>
    </row>
    <row r="20" spans="1:41" s="88" customFormat="1" ht="15">
      <c r="A20" s="131">
        <v>9</v>
      </c>
      <c r="B20" s="132"/>
      <c r="C20" s="141"/>
      <c r="D20" s="267" t="s">
        <v>24</v>
      </c>
      <c r="E20" s="264">
        <v>12</v>
      </c>
      <c r="F20" s="265">
        <f>$E20*$AA$7*V$4</f>
        <v>370.79999999999995</v>
      </c>
      <c r="G20" s="265">
        <f>$E20*$AA$7*W$4</f>
        <v>370.79999999999995</v>
      </c>
      <c r="H20" s="265">
        <f>$E20*$AA$7*X$4</f>
        <v>296.64</v>
      </c>
      <c r="I20" s="265">
        <f>$E20*$AA$7*Y$4</f>
        <v>370.79999999999995</v>
      </c>
      <c r="J20" s="265">
        <f>$E20*$AA$7*Z$4</f>
        <v>370.79999999999995</v>
      </c>
      <c r="K20" s="266">
        <f>SUM(F20:J20)</f>
        <v>1779.8399999999997</v>
      </c>
      <c r="L20" s="106"/>
      <c r="M20" s="106">
        <f>$L20*$AF$7*AB$4</f>
        <v>0</v>
      </c>
      <c r="N20" s="106">
        <f>$L20*$AF$7*AC$4</f>
        <v>0</v>
      </c>
      <c r="O20" s="107">
        <f>$L20*$AF$7*AD$4</f>
        <v>0</v>
      </c>
      <c r="P20" s="107">
        <f>$L20*$AF$7*AE$4</f>
        <v>0</v>
      </c>
      <c r="Q20" s="108">
        <f>SUM(M20:P20)</f>
        <v>0</v>
      </c>
      <c r="R20" s="108">
        <f>Q20+K20</f>
        <v>1779.8399999999997</v>
      </c>
      <c r="S20" s="101"/>
      <c r="AH20" s="206"/>
      <c r="AI20" s="101"/>
    </row>
    <row r="21" spans="1:41" s="88" customFormat="1" ht="15">
      <c r="A21" s="130">
        <v>10</v>
      </c>
      <c r="B21" s="17"/>
      <c r="C21" s="68"/>
      <c r="D21" s="268" t="s">
        <v>25</v>
      </c>
      <c r="E21" s="264">
        <v>7</v>
      </c>
      <c r="F21" s="265">
        <f>$E21*$AA$7*V$5</f>
        <v>216.29999999999998</v>
      </c>
      <c r="G21" s="265">
        <f>$E21*$AA$7*W$5</f>
        <v>216.29999999999998</v>
      </c>
      <c r="H21" s="265">
        <f>$E21*$AA$7*X$5</f>
        <v>173.04</v>
      </c>
      <c r="I21" s="265">
        <f>$E21*$AA$7*Y$5</f>
        <v>216.29999999999998</v>
      </c>
      <c r="J21" s="265">
        <f>$E21*$AA$7*Z$5</f>
        <v>216.29999999999998</v>
      </c>
      <c r="K21" s="266">
        <f>SUM(F21:J21)</f>
        <v>1038.24</v>
      </c>
      <c r="L21" s="106"/>
      <c r="M21" s="106">
        <f>$L21*$AF$7*AB$5</f>
        <v>0</v>
      </c>
      <c r="N21" s="106">
        <f>$L21*$AF$7*AC$5</f>
        <v>0</v>
      </c>
      <c r="O21" s="107">
        <f>$L21*$AF$7*AD$5</f>
        <v>0</v>
      </c>
      <c r="P21" s="107">
        <f>$L21*$AF$7*AE$5</f>
        <v>0</v>
      </c>
      <c r="Q21" s="108">
        <f>SUM(M21:P21)</f>
        <v>0</v>
      </c>
      <c r="R21" s="108">
        <f>Q21+K21</f>
        <v>1038.24</v>
      </c>
      <c r="S21" s="101"/>
      <c r="AH21" s="206"/>
      <c r="AI21" s="101"/>
    </row>
    <row r="22" spans="1:41" s="88" customFormat="1" ht="15">
      <c r="A22" s="130">
        <v>11</v>
      </c>
      <c r="B22" s="17">
        <v>1</v>
      </c>
      <c r="C22" s="140">
        <v>3</v>
      </c>
      <c r="D22" s="259" t="s">
        <v>42</v>
      </c>
      <c r="E22" s="260">
        <f t="shared" ref="E22:Q22" si="4">SUM(E23:E26)</f>
        <v>96</v>
      </c>
      <c r="F22" s="261">
        <f t="shared" si="4"/>
        <v>2966.3999999999996</v>
      </c>
      <c r="G22" s="261">
        <f t="shared" si="4"/>
        <v>2788.7249999999995</v>
      </c>
      <c r="H22" s="261">
        <f t="shared" si="4"/>
        <v>2373.12</v>
      </c>
      <c r="I22" s="261">
        <f t="shared" si="4"/>
        <v>2966.3999999999996</v>
      </c>
      <c r="J22" s="261">
        <f t="shared" si="4"/>
        <v>2966.3999999999996</v>
      </c>
      <c r="K22" s="262">
        <f t="shared" si="4"/>
        <v>14061.044999999998</v>
      </c>
      <c r="L22" s="103">
        <f t="shared" si="4"/>
        <v>0</v>
      </c>
      <c r="M22" s="103">
        <f t="shared" si="4"/>
        <v>0</v>
      </c>
      <c r="N22" s="103">
        <f t="shared" si="4"/>
        <v>0</v>
      </c>
      <c r="O22" s="104">
        <f t="shared" si="4"/>
        <v>0</v>
      </c>
      <c r="P22" s="104">
        <f t="shared" si="4"/>
        <v>0</v>
      </c>
      <c r="Q22" s="105">
        <f t="shared" si="4"/>
        <v>0</v>
      </c>
      <c r="R22" s="105">
        <f>SUM(R23:R26)</f>
        <v>14061.044999999998</v>
      </c>
      <c r="S22" s="101"/>
      <c r="AH22" s="207"/>
      <c r="AI22" s="101"/>
    </row>
    <row r="23" spans="1:41" s="88" customFormat="1" ht="15">
      <c r="A23" s="131">
        <v>12</v>
      </c>
      <c r="B23" s="132"/>
      <c r="C23" s="141"/>
      <c r="D23" s="263" t="s">
        <v>22</v>
      </c>
      <c r="E23" s="264">
        <v>23</v>
      </c>
      <c r="F23" s="265">
        <f>$E23*$AA$7*V$2</f>
        <v>710.69999999999993</v>
      </c>
      <c r="G23" s="265">
        <f>$E23*$AA$7*W$2</f>
        <v>533.02499999999998</v>
      </c>
      <c r="H23" s="265">
        <f>$E23*$AA$7*X$2</f>
        <v>568.55999999999995</v>
      </c>
      <c r="I23" s="265">
        <f>$E23*$AA$7*Y$2</f>
        <v>710.69999999999993</v>
      </c>
      <c r="J23" s="265">
        <f>$E23*$AA$7*Z$2</f>
        <v>710.69999999999993</v>
      </c>
      <c r="K23" s="266">
        <f>SUM(F23:J23)</f>
        <v>3233.6849999999995</v>
      </c>
      <c r="L23" s="106"/>
      <c r="M23" s="106">
        <f>$L23*$AF$7*AB$2</f>
        <v>0</v>
      </c>
      <c r="N23" s="106">
        <f>$L23*$AF$7*AC$2</f>
        <v>0</v>
      </c>
      <c r="O23" s="107">
        <f>$L23*$AF$7*AD$2</f>
        <v>0</v>
      </c>
      <c r="P23" s="107">
        <f>$L23*$AF$7*AE$2</f>
        <v>0</v>
      </c>
      <c r="Q23" s="108">
        <f>SUM(M23:P23)</f>
        <v>0</v>
      </c>
      <c r="R23" s="108">
        <f>Q23+K23</f>
        <v>3233.6849999999995</v>
      </c>
      <c r="S23" s="101"/>
      <c r="AH23" s="206"/>
      <c r="AI23" s="101"/>
    </row>
    <row r="24" spans="1:41" s="88" customFormat="1" ht="15">
      <c r="A24" s="130">
        <v>13</v>
      </c>
      <c r="B24" s="17"/>
      <c r="C24" s="141"/>
      <c r="D24" s="267" t="s">
        <v>23</v>
      </c>
      <c r="E24" s="264">
        <v>31</v>
      </c>
      <c r="F24" s="265">
        <f>$E24*$AA$7*V$3</f>
        <v>957.89999999999986</v>
      </c>
      <c r="G24" s="265">
        <f>$E24*$AA$7*W$3</f>
        <v>957.89999999999986</v>
      </c>
      <c r="H24" s="265">
        <f>$E24*$AA$7*X$3</f>
        <v>766.31999999999994</v>
      </c>
      <c r="I24" s="265">
        <f>$E24*$AA$7*Y$3</f>
        <v>957.89999999999986</v>
      </c>
      <c r="J24" s="265">
        <f>$E24*$AA$7*Z$3</f>
        <v>957.89999999999986</v>
      </c>
      <c r="K24" s="266">
        <f>SUM(F24:J24)</f>
        <v>4597.9199999999992</v>
      </c>
      <c r="L24" s="106"/>
      <c r="M24" s="106">
        <f>$L24*$AF$7*AB$3</f>
        <v>0</v>
      </c>
      <c r="N24" s="106">
        <f>$L24*$AF$7*AC$3</f>
        <v>0</v>
      </c>
      <c r="O24" s="107">
        <f>$L24*$AF$7*AD$3</f>
        <v>0</v>
      </c>
      <c r="P24" s="107">
        <f>$L24*$AF$7*AE$3</f>
        <v>0</v>
      </c>
      <c r="Q24" s="108">
        <f>SUM(M24:P24)</f>
        <v>0</v>
      </c>
      <c r="R24" s="108">
        <f>Q24+K24</f>
        <v>4597.9199999999992</v>
      </c>
      <c r="S24" s="101"/>
      <c r="AH24" s="206"/>
      <c r="AI24" s="101"/>
    </row>
    <row r="25" spans="1:41" s="88" customFormat="1" ht="15">
      <c r="A25" s="130">
        <v>14</v>
      </c>
      <c r="B25" s="17"/>
      <c r="C25" s="141"/>
      <c r="D25" s="267" t="s">
        <v>24</v>
      </c>
      <c r="E25" s="264">
        <v>20</v>
      </c>
      <c r="F25" s="265">
        <f>$E25*$AA$7*V$4</f>
        <v>618</v>
      </c>
      <c r="G25" s="265">
        <f>$E25*$AA$7*W$4</f>
        <v>618</v>
      </c>
      <c r="H25" s="265">
        <f>$E25*$AA$7*X$4</f>
        <v>494.4</v>
      </c>
      <c r="I25" s="265">
        <f>$E25*$AA$7*Y$4</f>
        <v>618</v>
      </c>
      <c r="J25" s="265">
        <f>$E25*$AA$7*Z$4</f>
        <v>618</v>
      </c>
      <c r="K25" s="266">
        <f>SUM(F25:J25)</f>
        <v>2966.4</v>
      </c>
      <c r="L25" s="106"/>
      <c r="M25" s="106">
        <f>$L25*$AF$7*AB$4</f>
        <v>0</v>
      </c>
      <c r="N25" s="106">
        <f>$L25*$AF$7*AC$4</f>
        <v>0</v>
      </c>
      <c r="O25" s="107">
        <f>$L25*$AF$7*AD$4</f>
        <v>0</v>
      </c>
      <c r="P25" s="107">
        <f>$L25*$AF$7*AE$4</f>
        <v>0</v>
      </c>
      <c r="Q25" s="108">
        <f>SUM(M25:P25)</f>
        <v>0</v>
      </c>
      <c r="R25" s="108">
        <f>Q25+K25</f>
        <v>2966.4</v>
      </c>
      <c r="S25" s="101"/>
      <c r="AH25" s="206"/>
      <c r="AI25" s="101"/>
    </row>
    <row r="26" spans="1:41" s="88" customFormat="1" ht="15">
      <c r="A26" s="131">
        <v>15</v>
      </c>
      <c r="B26" s="132"/>
      <c r="C26" s="68"/>
      <c r="D26" s="268" t="s">
        <v>25</v>
      </c>
      <c r="E26" s="264">
        <v>22</v>
      </c>
      <c r="F26" s="265">
        <f>$E26*$AA$7*V$5</f>
        <v>679.8</v>
      </c>
      <c r="G26" s="265">
        <f>$E26*$AA$7*W$5</f>
        <v>679.8</v>
      </c>
      <c r="H26" s="265">
        <f>$E26*$AA$7*X$5</f>
        <v>543.83999999999992</v>
      </c>
      <c r="I26" s="265">
        <f>$E26*$AA$7*Y$5</f>
        <v>679.8</v>
      </c>
      <c r="J26" s="265">
        <f>$E26*$AA$7*Z$5</f>
        <v>679.8</v>
      </c>
      <c r="K26" s="266">
        <f>SUM(F26:J26)</f>
        <v>3263.04</v>
      </c>
      <c r="L26" s="106"/>
      <c r="M26" s="106">
        <f>$L26*$AF$7*AB$5</f>
        <v>0</v>
      </c>
      <c r="N26" s="106">
        <f>$L26*$AF$7*AC$5</f>
        <v>0</v>
      </c>
      <c r="O26" s="107">
        <f>$L26*$AF$7*AD$5</f>
        <v>0</v>
      </c>
      <c r="P26" s="107">
        <f>$L26*$AF$7*AE$5</f>
        <v>0</v>
      </c>
      <c r="Q26" s="108">
        <f>SUM(M26:P26)</f>
        <v>0</v>
      </c>
      <c r="R26" s="108">
        <f>Q26+K26</f>
        <v>3263.04</v>
      </c>
      <c r="S26" s="101"/>
      <c r="AH26" s="206"/>
      <c r="AI26" s="101"/>
    </row>
    <row r="27" spans="1:41" s="88" customFormat="1" ht="15">
      <c r="A27" s="130">
        <v>16</v>
      </c>
      <c r="B27" s="17">
        <v>1</v>
      </c>
      <c r="C27" s="140">
        <v>4</v>
      </c>
      <c r="D27" s="259" t="s">
        <v>43</v>
      </c>
      <c r="E27" s="260">
        <f t="shared" ref="E27:R27" si="5">SUM(E28:E31)</f>
        <v>41</v>
      </c>
      <c r="F27" s="261">
        <f t="shared" si="5"/>
        <v>1266.9000000000001</v>
      </c>
      <c r="G27" s="261">
        <f t="shared" si="5"/>
        <v>1220.55</v>
      </c>
      <c r="H27" s="261">
        <f t="shared" si="5"/>
        <v>1013.52</v>
      </c>
      <c r="I27" s="261">
        <f t="shared" si="5"/>
        <v>1266.9000000000001</v>
      </c>
      <c r="J27" s="261">
        <f t="shared" si="5"/>
        <v>1266.9000000000001</v>
      </c>
      <c r="K27" s="262">
        <f t="shared" si="5"/>
        <v>6034.7699999999995</v>
      </c>
      <c r="L27" s="103">
        <f t="shared" si="5"/>
        <v>0</v>
      </c>
      <c r="M27" s="103">
        <f t="shared" si="5"/>
        <v>0</v>
      </c>
      <c r="N27" s="103">
        <f t="shared" si="5"/>
        <v>0</v>
      </c>
      <c r="O27" s="104">
        <f t="shared" si="5"/>
        <v>0</v>
      </c>
      <c r="P27" s="104">
        <f t="shared" si="5"/>
        <v>0</v>
      </c>
      <c r="Q27" s="105">
        <f t="shared" si="5"/>
        <v>0</v>
      </c>
      <c r="R27" s="105">
        <f t="shared" si="5"/>
        <v>6034.7699999999995</v>
      </c>
      <c r="S27" s="101"/>
      <c r="AH27" s="207"/>
      <c r="AI27" s="101"/>
    </row>
    <row r="28" spans="1:41" s="88" customFormat="1" ht="15">
      <c r="A28" s="130">
        <v>17</v>
      </c>
      <c r="B28" s="17"/>
      <c r="C28" s="141"/>
      <c r="D28" s="263" t="s">
        <v>22</v>
      </c>
      <c r="E28" s="264">
        <v>6</v>
      </c>
      <c r="F28" s="265">
        <f>$E28*$AA$7*V$2</f>
        <v>185.39999999999998</v>
      </c>
      <c r="G28" s="265">
        <f>$E28*$AA$7*W$2</f>
        <v>139.04999999999998</v>
      </c>
      <c r="H28" s="265">
        <f>$E28*$AA$7*X$2</f>
        <v>148.32</v>
      </c>
      <c r="I28" s="265">
        <f>$E28*$AA$7*Y$2</f>
        <v>185.39999999999998</v>
      </c>
      <c r="J28" s="265">
        <f>$E28*$AA$7*Z$2</f>
        <v>185.39999999999998</v>
      </c>
      <c r="K28" s="266">
        <f>SUM(F28:J28)</f>
        <v>843.56999999999982</v>
      </c>
      <c r="L28" s="106"/>
      <c r="M28" s="106">
        <f>$L28*$AF$7*AB$2</f>
        <v>0</v>
      </c>
      <c r="N28" s="106">
        <f>$L28*$AF$7*AC$2</f>
        <v>0</v>
      </c>
      <c r="O28" s="107">
        <f>$L28*$AF$7*AD$2</f>
        <v>0</v>
      </c>
      <c r="P28" s="107">
        <f>$L28*$AF$7*AE$2</f>
        <v>0</v>
      </c>
      <c r="Q28" s="108">
        <f>SUM(M28:P28)</f>
        <v>0</v>
      </c>
      <c r="R28" s="108">
        <f>Q28+K28</f>
        <v>843.56999999999982</v>
      </c>
      <c r="S28" s="101"/>
      <c r="AH28" s="206"/>
      <c r="AI28" s="101"/>
    </row>
    <row r="29" spans="1:41" s="88" customFormat="1" ht="15">
      <c r="A29" s="131">
        <v>18</v>
      </c>
      <c r="B29" s="132"/>
      <c r="C29" s="141"/>
      <c r="D29" s="267" t="s">
        <v>23</v>
      </c>
      <c r="E29" s="264">
        <v>12</v>
      </c>
      <c r="F29" s="265">
        <f>$E29*$AA$7*V$3</f>
        <v>370.79999999999995</v>
      </c>
      <c r="G29" s="265">
        <f>$E29*$AA$7*W$3</f>
        <v>370.79999999999995</v>
      </c>
      <c r="H29" s="265">
        <f>$E29*$AA$7*X$3</f>
        <v>296.64</v>
      </c>
      <c r="I29" s="265">
        <f>$E29*$AA$7*Y$3</f>
        <v>370.79999999999995</v>
      </c>
      <c r="J29" s="265">
        <f>$E29*$AA$7*Z$3</f>
        <v>370.79999999999995</v>
      </c>
      <c r="K29" s="266">
        <f>SUM(F29:J29)</f>
        <v>1779.8399999999997</v>
      </c>
      <c r="L29" s="106"/>
      <c r="M29" s="106">
        <f>$L29*$AF$7*AB$3</f>
        <v>0</v>
      </c>
      <c r="N29" s="106">
        <f>$L29*$AF$7*AC$3</f>
        <v>0</v>
      </c>
      <c r="O29" s="107">
        <f>$L29*$AF$7*AD$3</f>
        <v>0</v>
      </c>
      <c r="P29" s="107">
        <f>$L29*$AF$7*AE$3</f>
        <v>0</v>
      </c>
      <c r="Q29" s="108">
        <f>SUM(M29:P29)</f>
        <v>0</v>
      </c>
      <c r="R29" s="108">
        <f>Q29+K29</f>
        <v>1779.8399999999997</v>
      </c>
      <c r="S29" s="101"/>
      <c r="AH29" s="206"/>
      <c r="AI29" s="101"/>
    </row>
    <row r="30" spans="1:41" s="88" customFormat="1" ht="15">
      <c r="A30" s="130">
        <v>19</v>
      </c>
      <c r="B30" s="17"/>
      <c r="C30" s="141"/>
      <c r="D30" s="267" t="s">
        <v>24</v>
      </c>
      <c r="E30" s="264">
        <v>13</v>
      </c>
      <c r="F30" s="265">
        <f>$E30*$AA$7*V$4</f>
        <v>401.70000000000005</v>
      </c>
      <c r="G30" s="265">
        <f>$E30*$AA$7*W$4</f>
        <v>401.70000000000005</v>
      </c>
      <c r="H30" s="265">
        <f>$E30*$AA$7*X$4</f>
        <v>321.36</v>
      </c>
      <c r="I30" s="265">
        <f>$E30*$AA$7*Y$4</f>
        <v>401.70000000000005</v>
      </c>
      <c r="J30" s="265">
        <f>$E30*$AA$7*Z$4</f>
        <v>401.70000000000005</v>
      </c>
      <c r="K30" s="266">
        <f>SUM(F30:J30)</f>
        <v>1928.1600000000003</v>
      </c>
      <c r="L30" s="106"/>
      <c r="M30" s="106">
        <f>$L30*$AF$7*AB$4</f>
        <v>0</v>
      </c>
      <c r="N30" s="106">
        <f>$L30*$AF$7*AC$4</f>
        <v>0</v>
      </c>
      <c r="O30" s="107">
        <f>$L30*$AF$7*AD$4</f>
        <v>0</v>
      </c>
      <c r="P30" s="107">
        <f>$L30*$AF$7*AE$4</f>
        <v>0</v>
      </c>
      <c r="Q30" s="108">
        <f>SUM(M30:P30)</f>
        <v>0</v>
      </c>
      <c r="R30" s="108">
        <f>Q30+K30</f>
        <v>1928.1600000000003</v>
      </c>
      <c r="S30" s="101"/>
      <c r="AH30" s="206"/>
      <c r="AI30" s="101"/>
    </row>
    <row r="31" spans="1:41" s="88" customFormat="1" ht="15">
      <c r="A31" s="130">
        <v>20</v>
      </c>
      <c r="B31" s="17"/>
      <c r="C31" s="68"/>
      <c r="D31" s="268" t="s">
        <v>25</v>
      </c>
      <c r="E31" s="264">
        <v>10</v>
      </c>
      <c r="F31" s="265">
        <f>$E31*$AA$7*V$5</f>
        <v>309</v>
      </c>
      <c r="G31" s="265">
        <f>$E31*$AA$7*W$5</f>
        <v>309</v>
      </c>
      <c r="H31" s="265">
        <f>$E31*$AA$7*X$5</f>
        <v>247.2</v>
      </c>
      <c r="I31" s="265">
        <f>$E31*$AA$7*Y$5</f>
        <v>309</v>
      </c>
      <c r="J31" s="265">
        <f>$E31*$AA$7*Z$5</f>
        <v>309</v>
      </c>
      <c r="K31" s="266">
        <f>SUM(F31:J31)</f>
        <v>1483.2</v>
      </c>
      <c r="L31" s="106"/>
      <c r="M31" s="106">
        <f>$L31*$AF$7*AB$5</f>
        <v>0</v>
      </c>
      <c r="N31" s="106">
        <f>$L31*$AF$7*AC$5</f>
        <v>0</v>
      </c>
      <c r="O31" s="107">
        <f>$L31*$AF$7*AD$5</f>
        <v>0</v>
      </c>
      <c r="P31" s="107">
        <f>$L31*$AF$7*AE$5</f>
        <v>0</v>
      </c>
      <c r="Q31" s="108">
        <f>SUM(M31:P31)</f>
        <v>0</v>
      </c>
      <c r="R31" s="108">
        <f>Q31+K31</f>
        <v>1483.2</v>
      </c>
      <c r="S31" s="101"/>
      <c r="AH31" s="206"/>
      <c r="AI31" s="101"/>
      <c r="AN31" s="99"/>
      <c r="AO31" s="102"/>
    </row>
    <row r="32" spans="1:41" s="88" customFormat="1" ht="15">
      <c r="A32" s="131">
        <v>21</v>
      </c>
      <c r="B32" s="132">
        <v>1</v>
      </c>
      <c r="C32" s="140">
        <v>5</v>
      </c>
      <c r="D32" s="259" t="s">
        <v>44</v>
      </c>
      <c r="E32" s="260">
        <f t="shared" ref="E32:R32" si="6">SUM(E33:E36)</f>
        <v>87</v>
      </c>
      <c r="F32" s="261">
        <f t="shared" si="6"/>
        <v>2688.3</v>
      </c>
      <c r="G32" s="261">
        <f t="shared" si="6"/>
        <v>2510.625</v>
      </c>
      <c r="H32" s="261">
        <f t="shared" si="6"/>
        <v>2150.6399999999994</v>
      </c>
      <c r="I32" s="261">
        <f t="shared" si="6"/>
        <v>2688.3</v>
      </c>
      <c r="J32" s="261">
        <f t="shared" si="6"/>
        <v>2688.3</v>
      </c>
      <c r="K32" s="262">
        <f t="shared" si="6"/>
        <v>12726.165000000001</v>
      </c>
      <c r="L32" s="103">
        <f t="shared" si="6"/>
        <v>0</v>
      </c>
      <c r="M32" s="103">
        <f t="shared" si="6"/>
        <v>0</v>
      </c>
      <c r="N32" s="103">
        <f t="shared" si="6"/>
        <v>0</v>
      </c>
      <c r="O32" s="104">
        <f t="shared" si="6"/>
        <v>0</v>
      </c>
      <c r="P32" s="104">
        <f t="shared" si="6"/>
        <v>0</v>
      </c>
      <c r="Q32" s="105">
        <f t="shared" si="6"/>
        <v>0</v>
      </c>
      <c r="R32" s="105">
        <f t="shared" si="6"/>
        <v>12726.165000000001</v>
      </c>
      <c r="S32" s="101"/>
      <c r="AH32" s="207"/>
      <c r="AI32" s="101"/>
      <c r="AN32" s="99"/>
      <c r="AO32" s="102"/>
    </row>
    <row r="33" spans="1:41" s="88" customFormat="1" ht="15">
      <c r="A33" s="130">
        <v>22</v>
      </c>
      <c r="B33" s="17"/>
      <c r="C33" s="141"/>
      <c r="D33" s="263" t="s">
        <v>22</v>
      </c>
      <c r="E33" s="264">
        <v>23</v>
      </c>
      <c r="F33" s="265">
        <f>$E33*$AA$7*V$2</f>
        <v>710.69999999999993</v>
      </c>
      <c r="G33" s="265">
        <f>$E33*$AA$7*W$2</f>
        <v>533.02499999999998</v>
      </c>
      <c r="H33" s="265">
        <f>$E33*$AA$7*X$2</f>
        <v>568.55999999999995</v>
      </c>
      <c r="I33" s="265">
        <f>$E33*$AA$7*Y$2</f>
        <v>710.69999999999993</v>
      </c>
      <c r="J33" s="265">
        <f>$E33*$AA$7*Z$2</f>
        <v>710.69999999999993</v>
      </c>
      <c r="K33" s="266">
        <f>SUM(F33:J33)</f>
        <v>3233.6849999999995</v>
      </c>
      <c r="L33" s="106"/>
      <c r="M33" s="106">
        <f>$L33*$AF$7*AB$2</f>
        <v>0</v>
      </c>
      <c r="N33" s="106">
        <f>$L33*$AF$7*AC$2</f>
        <v>0</v>
      </c>
      <c r="O33" s="107">
        <f>$L33*$AF$7*AD$2</f>
        <v>0</v>
      </c>
      <c r="P33" s="107">
        <f>$L33*$AF$7*AE$2</f>
        <v>0</v>
      </c>
      <c r="Q33" s="108">
        <f>SUM(M33:P33)</f>
        <v>0</v>
      </c>
      <c r="R33" s="108">
        <f>Q33+K33</f>
        <v>3233.6849999999995</v>
      </c>
      <c r="S33" s="101"/>
      <c r="AH33" s="206"/>
      <c r="AI33" s="101"/>
      <c r="AN33" s="99"/>
      <c r="AO33" s="102"/>
    </row>
    <row r="34" spans="1:41" s="88" customFormat="1" ht="15">
      <c r="A34" s="130">
        <v>23</v>
      </c>
      <c r="B34" s="17"/>
      <c r="C34" s="141"/>
      <c r="D34" s="267" t="s">
        <v>23</v>
      </c>
      <c r="E34" s="264">
        <v>21</v>
      </c>
      <c r="F34" s="265">
        <f>$E34*$AA$7*V$3</f>
        <v>648.9</v>
      </c>
      <c r="G34" s="265">
        <f>$E34*$AA$7*W$3</f>
        <v>648.9</v>
      </c>
      <c r="H34" s="265">
        <f>$E34*$AA$7*X$3</f>
        <v>519.12</v>
      </c>
      <c r="I34" s="265">
        <f>$E34*$AA$7*Y$3</f>
        <v>648.9</v>
      </c>
      <c r="J34" s="265">
        <f>$E34*$AA$7*Z$3</f>
        <v>648.9</v>
      </c>
      <c r="K34" s="266">
        <f>SUM(F34:J34)</f>
        <v>3114.7200000000003</v>
      </c>
      <c r="L34" s="106"/>
      <c r="M34" s="106">
        <f>$L34*$AF$7*AB$3</f>
        <v>0</v>
      </c>
      <c r="N34" s="106">
        <f>$L34*$AF$7*AC$3</f>
        <v>0</v>
      </c>
      <c r="O34" s="107">
        <f>$L34*$AF$7*AD$3</f>
        <v>0</v>
      </c>
      <c r="P34" s="107">
        <f>$L34*$AF$7*AE$3</f>
        <v>0</v>
      </c>
      <c r="Q34" s="108">
        <f>SUM(M34:P34)</f>
        <v>0</v>
      </c>
      <c r="R34" s="108">
        <f>Q34+K34</f>
        <v>3114.7200000000003</v>
      </c>
      <c r="S34" s="101"/>
      <c r="AH34" s="206"/>
      <c r="AI34" s="101"/>
      <c r="AN34" s="99"/>
      <c r="AO34" s="102"/>
    </row>
    <row r="35" spans="1:41" s="88" customFormat="1" ht="15">
      <c r="A35" s="131">
        <v>24</v>
      </c>
      <c r="B35" s="132"/>
      <c r="C35" s="141"/>
      <c r="D35" s="267" t="s">
        <v>24</v>
      </c>
      <c r="E35" s="264">
        <v>21</v>
      </c>
      <c r="F35" s="265">
        <f>$E35*$AA$7*V$4</f>
        <v>648.9</v>
      </c>
      <c r="G35" s="265">
        <f>$E35*$AA$7*W$4</f>
        <v>648.9</v>
      </c>
      <c r="H35" s="265">
        <f>$E35*$AA$7*X$4</f>
        <v>519.12</v>
      </c>
      <c r="I35" s="265">
        <f>$E35*$AA$7*Y$4</f>
        <v>648.9</v>
      </c>
      <c r="J35" s="265">
        <f>$E35*$AA$7*Z$4</f>
        <v>648.9</v>
      </c>
      <c r="K35" s="266">
        <f>SUM(F35:J35)</f>
        <v>3114.7200000000003</v>
      </c>
      <c r="L35" s="106"/>
      <c r="M35" s="106">
        <f>$L35*$AF$7*AB$4</f>
        <v>0</v>
      </c>
      <c r="N35" s="106">
        <f>$L35*$AF$7*AC$4</f>
        <v>0</v>
      </c>
      <c r="O35" s="107">
        <f>$L35*$AF$7*AD$4</f>
        <v>0</v>
      </c>
      <c r="P35" s="107">
        <f>$L35*$AF$7*AE$4</f>
        <v>0</v>
      </c>
      <c r="Q35" s="108">
        <f>SUM(M35:P35)</f>
        <v>0</v>
      </c>
      <c r="R35" s="108">
        <f>Q35+K35</f>
        <v>3114.7200000000003</v>
      </c>
      <c r="S35" s="101"/>
      <c r="AH35" s="206"/>
      <c r="AI35" s="101"/>
      <c r="AN35" s="99"/>
      <c r="AO35" s="102"/>
    </row>
    <row r="36" spans="1:41" s="88" customFormat="1" ht="15">
      <c r="A36" s="130">
        <v>25</v>
      </c>
      <c r="B36" s="17"/>
      <c r="C36" s="68"/>
      <c r="D36" s="268" t="s">
        <v>25</v>
      </c>
      <c r="E36" s="264">
        <v>22</v>
      </c>
      <c r="F36" s="265">
        <f>$E36*$AA$7*V$5</f>
        <v>679.8</v>
      </c>
      <c r="G36" s="265">
        <f>$E36*$AA$7*W$5</f>
        <v>679.8</v>
      </c>
      <c r="H36" s="265">
        <f>$E36*$AA$7*X$5</f>
        <v>543.83999999999992</v>
      </c>
      <c r="I36" s="265">
        <f>$E36*$AA$7*Y$5</f>
        <v>679.8</v>
      </c>
      <c r="J36" s="265">
        <f>$E36*$AA$7*Z$5</f>
        <v>679.8</v>
      </c>
      <c r="K36" s="266">
        <f>SUM(F36:J36)</f>
        <v>3263.04</v>
      </c>
      <c r="L36" s="106"/>
      <c r="M36" s="106">
        <f>$L36*$AF$7*AB$5</f>
        <v>0</v>
      </c>
      <c r="N36" s="106">
        <f>$L36*$AF$7*AC$5</f>
        <v>0</v>
      </c>
      <c r="O36" s="107">
        <f>$L36*$AF$7*AD$5</f>
        <v>0</v>
      </c>
      <c r="P36" s="107">
        <f>$L36*$AF$7*AE$5</f>
        <v>0</v>
      </c>
      <c r="Q36" s="108">
        <f>SUM(M36:P36)</f>
        <v>0</v>
      </c>
      <c r="R36" s="108">
        <f>Q36+K36</f>
        <v>3263.04</v>
      </c>
      <c r="S36" s="101"/>
      <c r="AH36" s="206"/>
      <c r="AI36" s="101"/>
    </row>
    <row r="37" spans="1:41" s="88" customFormat="1" ht="15">
      <c r="A37" s="130">
        <v>26</v>
      </c>
      <c r="B37" s="17">
        <v>1</v>
      </c>
      <c r="C37" s="140">
        <v>6</v>
      </c>
      <c r="D37" s="259" t="s">
        <v>45</v>
      </c>
      <c r="E37" s="260">
        <f t="shared" ref="E37:R37" si="7">SUM(E38:E41)</f>
        <v>163</v>
      </c>
      <c r="F37" s="261">
        <f t="shared" si="7"/>
        <v>5036.7</v>
      </c>
      <c r="G37" s="261">
        <f t="shared" si="7"/>
        <v>4689.0749999999998</v>
      </c>
      <c r="H37" s="261">
        <f t="shared" si="7"/>
        <v>4029.3599999999997</v>
      </c>
      <c r="I37" s="261">
        <f t="shared" si="7"/>
        <v>5036.7</v>
      </c>
      <c r="J37" s="261">
        <f t="shared" si="7"/>
        <v>5036.7</v>
      </c>
      <c r="K37" s="262">
        <f t="shared" si="7"/>
        <v>23828.535</v>
      </c>
      <c r="L37" s="103">
        <f t="shared" si="7"/>
        <v>0</v>
      </c>
      <c r="M37" s="103">
        <f t="shared" si="7"/>
        <v>0</v>
      </c>
      <c r="N37" s="103">
        <f t="shared" si="7"/>
        <v>0</v>
      </c>
      <c r="O37" s="104">
        <f t="shared" si="7"/>
        <v>0</v>
      </c>
      <c r="P37" s="104">
        <f t="shared" si="7"/>
        <v>0</v>
      </c>
      <c r="Q37" s="105">
        <f t="shared" si="7"/>
        <v>0</v>
      </c>
      <c r="R37" s="105">
        <f t="shared" si="7"/>
        <v>23828.535</v>
      </c>
      <c r="S37" s="101"/>
      <c r="AH37" s="207"/>
      <c r="AI37" s="101"/>
    </row>
    <row r="38" spans="1:41" s="88" customFormat="1" ht="15">
      <c r="A38" s="131">
        <v>27</v>
      </c>
      <c r="B38" s="132"/>
      <c r="C38" s="141"/>
      <c r="D38" s="263" t="s">
        <v>22</v>
      </c>
      <c r="E38" s="264">
        <v>45</v>
      </c>
      <c r="F38" s="265">
        <f>$E38*$AA$7*V$2</f>
        <v>1390.4999999999998</v>
      </c>
      <c r="G38" s="265">
        <f>$E38*$AA$7*W$2</f>
        <v>1042.8749999999998</v>
      </c>
      <c r="H38" s="265">
        <f>$E38*$AA$7*X$2</f>
        <v>1112.3999999999999</v>
      </c>
      <c r="I38" s="265">
        <f>$E38*$AA$7*Y$2</f>
        <v>1390.4999999999998</v>
      </c>
      <c r="J38" s="265">
        <f>$E38*$AA$7*Z$2</f>
        <v>1390.4999999999998</v>
      </c>
      <c r="K38" s="266">
        <f>SUM(F38:J38)</f>
        <v>6326.7749999999996</v>
      </c>
      <c r="L38" s="106"/>
      <c r="M38" s="106">
        <f>$L38*$AF$7*AB$2</f>
        <v>0</v>
      </c>
      <c r="N38" s="106">
        <f>$L38*$AF$7*AC$2</f>
        <v>0</v>
      </c>
      <c r="O38" s="107">
        <f>$L38*$AF$7*AD$2</f>
        <v>0</v>
      </c>
      <c r="P38" s="107">
        <f>$L38*$AF$7*AE$2</f>
        <v>0</v>
      </c>
      <c r="Q38" s="108">
        <f>SUM(M38:P38)</f>
        <v>0</v>
      </c>
      <c r="R38" s="108">
        <f>Q38+K38</f>
        <v>6326.7749999999996</v>
      </c>
      <c r="S38" s="101"/>
      <c r="AH38" s="206"/>
      <c r="AI38" s="101"/>
    </row>
    <row r="39" spans="1:41" s="88" customFormat="1" ht="15">
      <c r="A39" s="130">
        <v>28</v>
      </c>
      <c r="B39" s="17"/>
      <c r="C39" s="141"/>
      <c r="D39" s="267" t="s">
        <v>23</v>
      </c>
      <c r="E39" s="264">
        <v>29</v>
      </c>
      <c r="F39" s="265">
        <f>$E39*$AA$7*V$3</f>
        <v>896.1</v>
      </c>
      <c r="G39" s="265">
        <f>$E39*$AA$7*W$3</f>
        <v>896.1</v>
      </c>
      <c r="H39" s="265">
        <f>$E39*$AA$7*X$3</f>
        <v>716.88</v>
      </c>
      <c r="I39" s="265">
        <f>$E39*$AA$7*Y$3</f>
        <v>896.1</v>
      </c>
      <c r="J39" s="265">
        <f>$E39*$AA$7*Z$3</f>
        <v>896.1</v>
      </c>
      <c r="K39" s="266">
        <f>SUM(F39:J39)</f>
        <v>4301.28</v>
      </c>
      <c r="L39" s="106"/>
      <c r="M39" s="106">
        <f>$L39*$AF$7*AB$3</f>
        <v>0</v>
      </c>
      <c r="N39" s="106">
        <f>$L39*$AF$7*AC$3</f>
        <v>0</v>
      </c>
      <c r="O39" s="107">
        <f>$L39*$AF$7*AD$3</f>
        <v>0</v>
      </c>
      <c r="P39" s="107">
        <f>$L39*$AF$7*AE$3</f>
        <v>0</v>
      </c>
      <c r="Q39" s="108">
        <f>SUM(M39:P39)</f>
        <v>0</v>
      </c>
      <c r="R39" s="108">
        <f>Q39+K39</f>
        <v>4301.28</v>
      </c>
      <c r="S39" s="101"/>
      <c r="AH39" s="206"/>
      <c r="AI39" s="101"/>
    </row>
    <row r="40" spans="1:41" s="88" customFormat="1" ht="15">
      <c r="A40" s="130">
        <v>29</v>
      </c>
      <c r="B40" s="17"/>
      <c r="C40" s="141"/>
      <c r="D40" s="267" t="s">
        <v>24</v>
      </c>
      <c r="E40" s="264">
        <v>49</v>
      </c>
      <c r="F40" s="265">
        <f>$E40*$AA$7*V$4</f>
        <v>1514.1</v>
      </c>
      <c r="G40" s="265">
        <f>$E40*$AA$7*W$4</f>
        <v>1514.1</v>
      </c>
      <c r="H40" s="265">
        <f>$E40*$AA$7*X$4</f>
        <v>1211.28</v>
      </c>
      <c r="I40" s="265">
        <f>$E40*$AA$7*Y$4</f>
        <v>1514.1</v>
      </c>
      <c r="J40" s="265">
        <f>$E40*$AA$7*Z$4</f>
        <v>1514.1</v>
      </c>
      <c r="K40" s="266">
        <f>SUM(F40:J40)</f>
        <v>7267.68</v>
      </c>
      <c r="L40" s="106"/>
      <c r="M40" s="106">
        <f>$L40*$AF$7*AB$4</f>
        <v>0</v>
      </c>
      <c r="N40" s="106">
        <f>$L40*$AF$7*AC$4</f>
        <v>0</v>
      </c>
      <c r="O40" s="107">
        <f>$L40*$AF$7*AD$4</f>
        <v>0</v>
      </c>
      <c r="P40" s="107">
        <f>$L40*$AF$7*AE$4</f>
        <v>0</v>
      </c>
      <c r="Q40" s="108">
        <f>SUM(M40:P40)</f>
        <v>0</v>
      </c>
      <c r="R40" s="108">
        <f>Q40+K40</f>
        <v>7267.68</v>
      </c>
      <c r="S40" s="101"/>
      <c r="AH40" s="206"/>
      <c r="AI40" s="101"/>
    </row>
    <row r="41" spans="1:41" s="88" customFormat="1" ht="15">
      <c r="A41" s="131">
        <v>30</v>
      </c>
      <c r="B41" s="132"/>
      <c r="C41" s="68"/>
      <c r="D41" s="268" t="s">
        <v>25</v>
      </c>
      <c r="E41" s="264">
        <v>40</v>
      </c>
      <c r="F41" s="265">
        <f>$E41*$AA$7*V$5</f>
        <v>1236</v>
      </c>
      <c r="G41" s="265">
        <f>$E41*$AA$7*W$5</f>
        <v>1236</v>
      </c>
      <c r="H41" s="265">
        <f>$E41*$AA$7*X$5</f>
        <v>988.8</v>
      </c>
      <c r="I41" s="265">
        <f>$E41*$AA$7*Y$5</f>
        <v>1236</v>
      </c>
      <c r="J41" s="265">
        <f>$E41*$AA$7*Z$5</f>
        <v>1236</v>
      </c>
      <c r="K41" s="266">
        <f>SUM(F41:J41)</f>
        <v>5932.8</v>
      </c>
      <c r="L41" s="106"/>
      <c r="M41" s="106">
        <f>$L41*$AF$7*AB$5</f>
        <v>0</v>
      </c>
      <c r="N41" s="106">
        <f>$L41*$AF$7*AC$5</f>
        <v>0</v>
      </c>
      <c r="O41" s="107">
        <f>$L41*$AF$7*AD$5</f>
        <v>0</v>
      </c>
      <c r="P41" s="107">
        <f>$L41*$AF$7*AE$5</f>
        <v>0</v>
      </c>
      <c r="Q41" s="108">
        <f>SUM(M41:P41)</f>
        <v>0</v>
      </c>
      <c r="R41" s="108">
        <f>Q41+K41</f>
        <v>5932.8</v>
      </c>
      <c r="S41" s="101"/>
      <c r="AH41" s="206"/>
      <c r="AI41" s="101"/>
    </row>
    <row r="42" spans="1:41" s="88" customFormat="1" ht="15">
      <c r="A42" s="130">
        <v>31</v>
      </c>
      <c r="B42" s="17">
        <v>1</v>
      </c>
      <c r="C42" s="140">
        <v>7</v>
      </c>
      <c r="D42" s="259" t="s">
        <v>46</v>
      </c>
      <c r="E42" s="260">
        <f t="shared" ref="E42:R42" si="8">SUM(E43:E46)</f>
        <v>94</v>
      </c>
      <c r="F42" s="261">
        <f t="shared" si="8"/>
        <v>2904.5999999999995</v>
      </c>
      <c r="G42" s="261">
        <f t="shared" si="8"/>
        <v>2734.6499999999996</v>
      </c>
      <c r="H42" s="261">
        <f t="shared" si="8"/>
        <v>2323.6799999999994</v>
      </c>
      <c r="I42" s="261">
        <f t="shared" si="8"/>
        <v>2904.5999999999995</v>
      </c>
      <c r="J42" s="261">
        <f t="shared" si="8"/>
        <v>2904.5999999999995</v>
      </c>
      <c r="K42" s="262">
        <f t="shared" si="8"/>
        <v>13772.130000000001</v>
      </c>
      <c r="L42" s="103">
        <f t="shared" si="8"/>
        <v>0</v>
      </c>
      <c r="M42" s="103">
        <f t="shared" si="8"/>
        <v>0</v>
      </c>
      <c r="N42" s="103">
        <f t="shared" si="8"/>
        <v>0</v>
      </c>
      <c r="O42" s="104">
        <f t="shared" si="8"/>
        <v>0</v>
      </c>
      <c r="P42" s="104">
        <f t="shared" si="8"/>
        <v>0</v>
      </c>
      <c r="Q42" s="105">
        <f t="shared" si="8"/>
        <v>0</v>
      </c>
      <c r="R42" s="105">
        <f t="shared" si="8"/>
        <v>13772.130000000001</v>
      </c>
      <c r="S42" s="101"/>
      <c r="AH42" s="207"/>
      <c r="AI42" s="101"/>
    </row>
    <row r="43" spans="1:41" s="88" customFormat="1" ht="15">
      <c r="A43" s="130">
        <v>32</v>
      </c>
      <c r="B43" s="17"/>
      <c r="C43" s="141"/>
      <c r="D43" s="263" t="s">
        <v>22</v>
      </c>
      <c r="E43" s="264">
        <v>22</v>
      </c>
      <c r="F43" s="265">
        <f>$E43*$AA$7*V$2</f>
        <v>679.8</v>
      </c>
      <c r="G43" s="265">
        <f>$E43*$AA$7*W$2</f>
        <v>509.84999999999991</v>
      </c>
      <c r="H43" s="265">
        <f>$E43*$AA$7*X$2</f>
        <v>543.83999999999992</v>
      </c>
      <c r="I43" s="265">
        <f>$E43*$AA$7*Y$2</f>
        <v>679.8</v>
      </c>
      <c r="J43" s="265">
        <f>$E43*$AA$7*Z$2</f>
        <v>679.8</v>
      </c>
      <c r="K43" s="266">
        <f>SUM(F43:J43)</f>
        <v>3093.09</v>
      </c>
      <c r="L43" s="106"/>
      <c r="M43" s="106">
        <f>$L43*$AF$7*AB$2</f>
        <v>0</v>
      </c>
      <c r="N43" s="106">
        <f>$L43*$AF$7*AC$2</f>
        <v>0</v>
      </c>
      <c r="O43" s="107">
        <f>$L43*$AF$7*AD$2</f>
        <v>0</v>
      </c>
      <c r="P43" s="107">
        <f>$L43*$AF$7*AE$2</f>
        <v>0</v>
      </c>
      <c r="Q43" s="108">
        <f>SUM(M43:P43)</f>
        <v>0</v>
      </c>
      <c r="R43" s="108">
        <f>Q43+K43</f>
        <v>3093.09</v>
      </c>
      <c r="S43" s="101"/>
      <c r="AH43" s="206"/>
      <c r="AI43" s="101"/>
    </row>
    <row r="44" spans="1:41" s="88" customFormat="1" ht="15">
      <c r="A44" s="131">
        <v>33</v>
      </c>
      <c r="B44" s="132"/>
      <c r="C44" s="141"/>
      <c r="D44" s="267" t="s">
        <v>23</v>
      </c>
      <c r="E44" s="264">
        <v>22</v>
      </c>
      <c r="F44" s="265">
        <f>$E44*$AA$7*V$3</f>
        <v>679.8</v>
      </c>
      <c r="G44" s="265">
        <f>$E44*$AA$7*W$3</f>
        <v>679.8</v>
      </c>
      <c r="H44" s="265">
        <f>$E44*$AA$7*X$3</f>
        <v>543.83999999999992</v>
      </c>
      <c r="I44" s="265">
        <f>$E44*$AA$7*Y$3</f>
        <v>679.8</v>
      </c>
      <c r="J44" s="265">
        <f>$E44*$AA$7*Z$3</f>
        <v>679.8</v>
      </c>
      <c r="K44" s="266">
        <f>SUM(F44:J44)</f>
        <v>3263.04</v>
      </c>
      <c r="L44" s="106"/>
      <c r="M44" s="106">
        <f>$L44*$AF$7*AB$3</f>
        <v>0</v>
      </c>
      <c r="N44" s="106">
        <f>$L44*$AF$7*AC$3</f>
        <v>0</v>
      </c>
      <c r="O44" s="107">
        <f>$L44*$AF$7*AD$3</f>
        <v>0</v>
      </c>
      <c r="P44" s="107">
        <f>$L44*$AF$7*AE$3</f>
        <v>0</v>
      </c>
      <c r="Q44" s="108">
        <f>SUM(M44:P44)</f>
        <v>0</v>
      </c>
      <c r="R44" s="108">
        <f>Q44+K44</f>
        <v>3263.04</v>
      </c>
      <c r="S44" s="101"/>
      <c r="AH44" s="206"/>
      <c r="AI44" s="101"/>
    </row>
    <row r="45" spans="1:41" s="88" customFormat="1" ht="15">
      <c r="A45" s="130">
        <v>34</v>
      </c>
      <c r="B45" s="17"/>
      <c r="C45" s="141"/>
      <c r="D45" s="267" t="s">
        <v>24</v>
      </c>
      <c r="E45" s="264">
        <v>28</v>
      </c>
      <c r="F45" s="265">
        <f>$E45*$AA$7*V$4</f>
        <v>865.19999999999993</v>
      </c>
      <c r="G45" s="265">
        <f>$E45*$AA$7*W$4</f>
        <v>865.19999999999993</v>
      </c>
      <c r="H45" s="265">
        <f>$E45*$AA$7*X$4</f>
        <v>692.16</v>
      </c>
      <c r="I45" s="265">
        <f>$E45*$AA$7*Y$4</f>
        <v>865.19999999999993</v>
      </c>
      <c r="J45" s="265">
        <f>$E45*$AA$7*Z$4</f>
        <v>865.19999999999993</v>
      </c>
      <c r="K45" s="266">
        <f>SUM(F45:J45)</f>
        <v>4152.96</v>
      </c>
      <c r="L45" s="106"/>
      <c r="M45" s="106">
        <f>$L45*$AF$7*AB$4</f>
        <v>0</v>
      </c>
      <c r="N45" s="106">
        <f>$L45*$AF$7*AC$4</f>
        <v>0</v>
      </c>
      <c r="O45" s="107">
        <f>$L45*$AF$7*AD$4</f>
        <v>0</v>
      </c>
      <c r="P45" s="107">
        <f>$L45*$AF$7*AE$4</f>
        <v>0</v>
      </c>
      <c r="Q45" s="108">
        <f>SUM(M45:P45)</f>
        <v>0</v>
      </c>
      <c r="R45" s="108">
        <f>Q45+K45</f>
        <v>4152.96</v>
      </c>
      <c r="S45" s="101"/>
      <c r="AH45" s="206"/>
      <c r="AI45" s="101"/>
    </row>
    <row r="46" spans="1:41" s="88" customFormat="1" ht="15">
      <c r="A46" s="130">
        <v>35</v>
      </c>
      <c r="B46" s="17"/>
      <c r="C46" s="68"/>
      <c r="D46" s="268" t="s">
        <v>25</v>
      </c>
      <c r="E46" s="264">
        <v>22</v>
      </c>
      <c r="F46" s="265">
        <f>$E46*$AA$7*V$5</f>
        <v>679.8</v>
      </c>
      <c r="G46" s="265">
        <f>$E46*$AA$7*W$5</f>
        <v>679.8</v>
      </c>
      <c r="H46" s="265">
        <f>$E46*$AA$7*X$5</f>
        <v>543.83999999999992</v>
      </c>
      <c r="I46" s="265">
        <f>$E46*$AA$7*Y$5</f>
        <v>679.8</v>
      </c>
      <c r="J46" s="265">
        <f>$E46*$AA$7*Z$5</f>
        <v>679.8</v>
      </c>
      <c r="K46" s="266">
        <f>SUM(F46:J46)</f>
        <v>3263.04</v>
      </c>
      <c r="L46" s="106"/>
      <c r="M46" s="106">
        <f>$L46*$AF$7*AB$5</f>
        <v>0</v>
      </c>
      <c r="N46" s="106">
        <f>$L46*$AF$7*AC$5</f>
        <v>0</v>
      </c>
      <c r="O46" s="107">
        <f>$L46*$AF$7*AD$5</f>
        <v>0</v>
      </c>
      <c r="P46" s="107">
        <f>$L46*$AF$7*AE$5</f>
        <v>0</v>
      </c>
      <c r="Q46" s="108">
        <f>SUM(M46:P46)</f>
        <v>0</v>
      </c>
      <c r="R46" s="108">
        <f>Q46+K46</f>
        <v>3263.04</v>
      </c>
      <c r="S46" s="101"/>
      <c r="AH46" s="206"/>
      <c r="AI46" s="101"/>
    </row>
    <row r="47" spans="1:41" s="88" customFormat="1" ht="15">
      <c r="A47" s="131">
        <v>36</v>
      </c>
      <c r="B47" s="132">
        <v>1</v>
      </c>
      <c r="C47" s="140">
        <v>8</v>
      </c>
      <c r="D47" s="259" t="s">
        <v>47</v>
      </c>
      <c r="E47" s="260">
        <f t="shared" ref="E47:R47" si="9">SUM(E48:E51)</f>
        <v>80</v>
      </c>
      <c r="F47" s="261">
        <f t="shared" si="9"/>
        <v>2471.9999999999995</v>
      </c>
      <c r="G47" s="261">
        <f t="shared" si="9"/>
        <v>2348.3999999999996</v>
      </c>
      <c r="H47" s="261">
        <f t="shared" si="9"/>
        <v>1977.6</v>
      </c>
      <c r="I47" s="261">
        <f t="shared" si="9"/>
        <v>2471.9999999999995</v>
      </c>
      <c r="J47" s="261">
        <f t="shared" si="9"/>
        <v>2471.9999999999995</v>
      </c>
      <c r="K47" s="262">
        <f t="shared" si="9"/>
        <v>11741.999999999998</v>
      </c>
      <c r="L47" s="103">
        <f t="shared" si="9"/>
        <v>0</v>
      </c>
      <c r="M47" s="103">
        <f t="shared" si="9"/>
        <v>0</v>
      </c>
      <c r="N47" s="103">
        <f t="shared" si="9"/>
        <v>0</v>
      </c>
      <c r="O47" s="104">
        <f t="shared" si="9"/>
        <v>0</v>
      </c>
      <c r="P47" s="104">
        <f t="shared" si="9"/>
        <v>0</v>
      </c>
      <c r="Q47" s="105">
        <f t="shared" si="9"/>
        <v>0</v>
      </c>
      <c r="R47" s="105">
        <f t="shared" si="9"/>
        <v>11741.999999999998</v>
      </c>
      <c r="S47" s="101"/>
      <c r="AH47" s="207"/>
      <c r="AI47" s="101"/>
    </row>
    <row r="48" spans="1:41" s="88" customFormat="1" ht="15">
      <c r="A48" s="130">
        <v>37</v>
      </c>
      <c r="B48" s="17"/>
      <c r="C48" s="141"/>
      <c r="D48" s="263" t="s">
        <v>22</v>
      </c>
      <c r="E48" s="264">
        <v>16</v>
      </c>
      <c r="F48" s="265">
        <f>$E48*$AA$7*V$2</f>
        <v>494.4</v>
      </c>
      <c r="G48" s="265">
        <f>$E48*$AA$7*W$2</f>
        <v>370.79999999999995</v>
      </c>
      <c r="H48" s="265">
        <f>$E48*$AA$7*X$2</f>
        <v>395.52</v>
      </c>
      <c r="I48" s="265">
        <f>$E48*$AA$7*Y$2</f>
        <v>494.4</v>
      </c>
      <c r="J48" s="265">
        <f>$E48*$AA$7*Z$2</f>
        <v>494.4</v>
      </c>
      <c r="K48" s="266">
        <f>SUM(F48:J48)</f>
        <v>2249.52</v>
      </c>
      <c r="L48" s="106"/>
      <c r="M48" s="106">
        <f>$L48*$AF$7*AB$2</f>
        <v>0</v>
      </c>
      <c r="N48" s="106">
        <f>$L48*$AF$7*AC$2</f>
        <v>0</v>
      </c>
      <c r="O48" s="107">
        <f>$L48*$AF$7*AD$2</f>
        <v>0</v>
      </c>
      <c r="P48" s="107">
        <f>$L48*$AF$7*AE$2</f>
        <v>0</v>
      </c>
      <c r="Q48" s="108">
        <f>SUM(M48:P48)</f>
        <v>0</v>
      </c>
      <c r="R48" s="108">
        <f>Q48+K48</f>
        <v>2249.52</v>
      </c>
      <c r="S48" s="101"/>
      <c r="AH48" s="206"/>
      <c r="AI48" s="101"/>
    </row>
    <row r="49" spans="1:35" s="88" customFormat="1" ht="15">
      <c r="A49" s="130">
        <v>38</v>
      </c>
      <c r="B49" s="17"/>
      <c r="C49" s="141"/>
      <c r="D49" s="267" t="s">
        <v>23</v>
      </c>
      <c r="E49" s="264">
        <v>23</v>
      </c>
      <c r="F49" s="265">
        <f>$E49*$AA$7*V$3</f>
        <v>710.69999999999993</v>
      </c>
      <c r="G49" s="265">
        <f>$E49*$AA$7*W$3</f>
        <v>710.69999999999993</v>
      </c>
      <c r="H49" s="265">
        <f>$E49*$AA$7*X$3</f>
        <v>568.55999999999995</v>
      </c>
      <c r="I49" s="265">
        <f>$E49*$AA$7*Y$3</f>
        <v>710.69999999999993</v>
      </c>
      <c r="J49" s="265">
        <f>$E49*$AA$7*Z$3</f>
        <v>710.69999999999993</v>
      </c>
      <c r="K49" s="266">
        <f>SUM(F49:J49)</f>
        <v>3411.3599999999997</v>
      </c>
      <c r="L49" s="106"/>
      <c r="M49" s="106">
        <f>$L49*$AF$7*AB$3</f>
        <v>0</v>
      </c>
      <c r="N49" s="106">
        <f>$L49*$AF$7*AC$3</f>
        <v>0</v>
      </c>
      <c r="O49" s="107">
        <f>$L49*$AF$7*AD$3</f>
        <v>0</v>
      </c>
      <c r="P49" s="107">
        <f>$L49*$AF$7*AE$3</f>
        <v>0</v>
      </c>
      <c r="Q49" s="108">
        <f>SUM(M49:P49)</f>
        <v>0</v>
      </c>
      <c r="R49" s="108">
        <f>Q49+K49</f>
        <v>3411.3599999999997</v>
      </c>
      <c r="S49" s="101"/>
      <c r="AH49" s="206"/>
      <c r="AI49" s="101"/>
    </row>
    <row r="50" spans="1:35" s="88" customFormat="1" ht="15">
      <c r="A50" s="131">
        <v>39</v>
      </c>
      <c r="B50" s="132"/>
      <c r="C50" s="141"/>
      <c r="D50" s="267" t="s">
        <v>24</v>
      </c>
      <c r="E50" s="264">
        <v>23</v>
      </c>
      <c r="F50" s="265">
        <f>$E50*$AA$7*V$4</f>
        <v>710.69999999999993</v>
      </c>
      <c r="G50" s="265">
        <f>$E50*$AA$7*W$4</f>
        <v>710.69999999999993</v>
      </c>
      <c r="H50" s="265">
        <f>$E50*$AA$7*X$4</f>
        <v>568.55999999999995</v>
      </c>
      <c r="I50" s="265">
        <f>$E50*$AA$7*Y$4</f>
        <v>710.69999999999993</v>
      </c>
      <c r="J50" s="265">
        <f>$E50*$AA$7*Z$4</f>
        <v>710.69999999999993</v>
      </c>
      <c r="K50" s="266">
        <f>SUM(F50:J50)</f>
        <v>3411.3599999999997</v>
      </c>
      <c r="L50" s="106"/>
      <c r="M50" s="106">
        <f>$L50*$AF$7*AB$4</f>
        <v>0</v>
      </c>
      <c r="N50" s="106">
        <f>$L50*$AF$7*AC$4</f>
        <v>0</v>
      </c>
      <c r="O50" s="107">
        <f>$L50*$AF$7*AD$4</f>
        <v>0</v>
      </c>
      <c r="P50" s="107">
        <f>$L50*$AF$7*AE$4</f>
        <v>0</v>
      </c>
      <c r="Q50" s="108">
        <f>SUM(M50:P50)</f>
        <v>0</v>
      </c>
      <c r="R50" s="108">
        <f>Q50+K50</f>
        <v>3411.3599999999997</v>
      </c>
      <c r="S50" s="101"/>
      <c r="AH50" s="206"/>
      <c r="AI50" s="101"/>
    </row>
    <row r="51" spans="1:35" s="88" customFormat="1" ht="15">
      <c r="A51" s="130">
        <v>40</v>
      </c>
      <c r="B51" s="17"/>
      <c r="C51" s="68"/>
      <c r="D51" s="268" t="s">
        <v>25</v>
      </c>
      <c r="E51" s="264">
        <v>18</v>
      </c>
      <c r="F51" s="265">
        <f>$E51*$AA$7*V$5</f>
        <v>556.19999999999993</v>
      </c>
      <c r="G51" s="265">
        <f>$E51*$AA$7*W$5</f>
        <v>556.19999999999993</v>
      </c>
      <c r="H51" s="265">
        <f>$E51*$AA$7*X$5</f>
        <v>444.96</v>
      </c>
      <c r="I51" s="265">
        <f>$E51*$AA$7*Y$5</f>
        <v>556.19999999999993</v>
      </c>
      <c r="J51" s="265">
        <f>$E51*$AA$7*Z$5</f>
        <v>556.19999999999993</v>
      </c>
      <c r="K51" s="266">
        <f>SUM(F51:J51)</f>
        <v>2669.7599999999998</v>
      </c>
      <c r="L51" s="106"/>
      <c r="M51" s="106">
        <f>$L51*$AF$7*AB$5</f>
        <v>0</v>
      </c>
      <c r="N51" s="106">
        <f>$L51*$AF$7*AC$5</f>
        <v>0</v>
      </c>
      <c r="O51" s="107">
        <f>$L51*$AF$7*AD$5</f>
        <v>0</v>
      </c>
      <c r="P51" s="107">
        <f>$L51*$AF$7*AE$5</f>
        <v>0</v>
      </c>
      <c r="Q51" s="108">
        <f>SUM(M51:P51)</f>
        <v>0</v>
      </c>
      <c r="R51" s="108">
        <f>Q51+K51</f>
        <v>2669.7599999999998</v>
      </c>
      <c r="S51" s="101"/>
      <c r="AH51" s="206"/>
      <c r="AI51" s="101"/>
    </row>
    <row r="52" spans="1:35" s="88" customFormat="1" ht="15">
      <c r="A52" s="130">
        <v>41</v>
      </c>
      <c r="B52" s="17">
        <v>1</v>
      </c>
      <c r="C52" s="140">
        <v>9</v>
      </c>
      <c r="D52" s="259" t="s">
        <v>48</v>
      </c>
      <c r="E52" s="260">
        <f t="shared" ref="E52:R52" si="10">SUM(E53:E56)</f>
        <v>66</v>
      </c>
      <c r="F52" s="261">
        <f t="shared" si="10"/>
        <v>2039.3999999999999</v>
      </c>
      <c r="G52" s="261">
        <f t="shared" si="10"/>
        <v>1908.0749999999998</v>
      </c>
      <c r="H52" s="261">
        <f t="shared" si="10"/>
        <v>1631.52</v>
      </c>
      <c r="I52" s="261">
        <f t="shared" si="10"/>
        <v>2039.3999999999999</v>
      </c>
      <c r="J52" s="261">
        <f t="shared" si="10"/>
        <v>2039.3999999999999</v>
      </c>
      <c r="K52" s="262">
        <f t="shared" si="10"/>
        <v>9657.7949999999983</v>
      </c>
      <c r="L52" s="103">
        <f t="shared" si="10"/>
        <v>0</v>
      </c>
      <c r="M52" s="103">
        <f t="shared" si="10"/>
        <v>0</v>
      </c>
      <c r="N52" s="103">
        <f t="shared" si="10"/>
        <v>0</v>
      </c>
      <c r="O52" s="104">
        <f t="shared" si="10"/>
        <v>0</v>
      </c>
      <c r="P52" s="104">
        <f t="shared" si="10"/>
        <v>0</v>
      </c>
      <c r="Q52" s="105">
        <f t="shared" si="10"/>
        <v>0</v>
      </c>
      <c r="R52" s="105">
        <f t="shared" si="10"/>
        <v>9657.7949999999983</v>
      </c>
      <c r="S52" s="101"/>
      <c r="AH52" s="207"/>
      <c r="AI52" s="101"/>
    </row>
    <row r="53" spans="1:35" s="88" customFormat="1" ht="15">
      <c r="A53" s="131">
        <v>42</v>
      </c>
      <c r="B53" s="132"/>
      <c r="C53" s="141"/>
      <c r="D53" s="263" t="s">
        <v>22</v>
      </c>
      <c r="E53" s="264">
        <v>17</v>
      </c>
      <c r="F53" s="265">
        <f>$E53*$AA$7*V$2</f>
        <v>525.29999999999995</v>
      </c>
      <c r="G53" s="265">
        <f>$E53*$AA$7*W$2</f>
        <v>393.97500000000002</v>
      </c>
      <c r="H53" s="265">
        <f>$E53*$AA$7*X$2</f>
        <v>420.24</v>
      </c>
      <c r="I53" s="265">
        <f>$E53*$AA$7*Y$2</f>
        <v>525.29999999999995</v>
      </c>
      <c r="J53" s="265">
        <f>$E53*$AA$7*Z$2</f>
        <v>525.29999999999995</v>
      </c>
      <c r="K53" s="266">
        <f>SUM(F53:J53)</f>
        <v>2390.1149999999998</v>
      </c>
      <c r="L53" s="106"/>
      <c r="M53" s="106">
        <f>$L53*$AF$7*AB$2</f>
        <v>0</v>
      </c>
      <c r="N53" s="106">
        <f>$L53*$AF$7*AC$2</f>
        <v>0</v>
      </c>
      <c r="O53" s="107">
        <f>$L53*$AF$7*AD$2</f>
        <v>0</v>
      </c>
      <c r="P53" s="107">
        <f>$L53*$AF$7*AE$2</f>
        <v>0</v>
      </c>
      <c r="Q53" s="108">
        <f>SUM(M53:P53)</f>
        <v>0</v>
      </c>
      <c r="R53" s="108">
        <f>Q53+K53</f>
        <v>2390.1149999999998</v>
      </c>
      <c r="S53" s="101"/>
      <c r="AH53" s="206"/>
      <c r="AI53" s="101"/>
    </row>
    <row r="54" spans="1:35" s="88" customFormat="1" ht="15">
      <c r="A54" s="130">
        <v>43</v>
      </c>
      <c r="B54" s="17"/>
      <c r="C54" s="141"/>
      <c r="D54" s="267" t="s">
        <v>23</v>
      </c>
      <c r="E54" s="264">
        <v>17</v>
      </c>
      <c r="F54" s="265">
        <f>$E54*$AA$7*V$3</f>
        <v>525.29999999999995</v>
      </c>
      <c r="G54" s="265">
        <f>$E54*$AA$7*W$3</f>
        <v>525.29999999999995</v>
      </c>
      <c r="H54" s="265">
        <f>$E54*$AA$7*X$3</f>
        <v>420.24</v>
      </c>
      <c r="I54" s="265">
        <f>$E54*$AA$7*Y$3</f>
        <v>525.29999999999995</v>
      </c>
      <c r="J54" s="265">
        <f>$E54*$AA$7*Z$3</f>
        <v>525.29999999999995</v>
      </c>
      <c r="K54" s="266">
        <f>SUM(F54:J54)</f>
        <v>2521.4399999999996</v>
      </c>
      <c r="L54" s="106"/>
      <c r="M54" s="106">
        <f>$L54*$AF$7*AB$3</f>
        <v>0</v>
      </c>
      <c r="N54" s="106">
        <f>$L54*$AF$7*AC$3</f>
        <v>0</v>
      </c>
      <c r="O54" s="107">
        <f>$L54*$AF$7*AD$3</f>
        <v>0</v>
      </c>
      <c r="P54" s="107">
        <f>$L54*$AF$7*AE$3</f>
        <v>0</v>
      </c>
      <c r="Q54" s="108">
        <f>SUM(M54:P54)</f>
        <v>0</v>
      </c>
      <c r="R54" s="108">
        <f>Q54+K54</f>
        <v>2521.4399999999996</v>
      </c>
      <c r="S54" s="101"/>
      <c r="AH54" s="206"/>
      <c r="AI54" s="101"/>
    </row>
    <row r="55" spans="1:35" s="88" customFormat="1" ht="15">
      <c r="A55" s="130">
        <v>44</v>
      </c>
      <c r="B55" s="17"/>
      <c r="C55" s="141"/>
      <c r="D55" s="267" t="s">
        <v>24</v>
      </c>
      <c r="E55" s="264">
        <v>17</v>
      </c>
      <c r="F55" s="265">
        <f>$E55*$AA$7*V$4</f>
        <v>525.29999999999995</v>
      </c>
      <c r="G55" s="265">
        <f>$E55*$AA$7*W$4</f>
        <v>525.29999999999995</v>
      </c>
      <c r="H55" s="265">
        <f>$E55*$AA$7*X$4</f>
        <v>420.24</v>
      </c>
      <c r="I55" s="265">
        <f>$E55*$AA$7*Y$4</f>
        <v>525.29999999999995</v>
      </c>
      <c r="J55" s="265">
        <f>$E55*$AA$7*Z$4</f>
        <v>525.29999999999995</v>
      </c>
      <c r="K55" s="266">
        <f>SUM(F55:J55)</f>
        <v>2521.4399999999996</v>
      </c>
      <c r="L55" s="106"/>
      <c r="M55" s="106">
        <f>$L55*$AF$7*AB$4</f>
        <v>0</v>
      </c>
      <c r="N55" s="106">
        <f>$L55*$AF$7*AC$4</f>
        <v>0</v>
      </c>
      <c r="O55" s="107">
        <f>$L55*$AF$7*AD$4</f>
        <v>0</v>
      </c>
      <c r="P55" s="107">
        <f>$L55*$AF$7*AE$4</f>
        <v>0</v>
      </c>
      <c r="Q55" s="108">
        <f>SUM(M55:P55)</f>
        <v>0</v>
      </c>
      <c r="R55" s="108">
        <f>Q55+K55</f>
        <v>2521.4399999999996</v>
      </c>
      <c r="S55" s="101"/>
      <c r="AH55" s="206"/>
      <c r="AI55" s="101"/>
    </row>
    <row r="56" spans="1:35" s="88" customFormat="1" ht="15">
      <c r="A56" s="131">
        <v>45</v>
      </c>
      <c r="B56" s="132"/>
      <c r="C56" s="68"/>
      <c r="D56" s="268" t="s">
        <v>25</v>
      </c>
      <c r="E56" s="264">
        <v>15</v>
      </c>
      <c r="F56" s="265">
        <f>$E56*$AA$7*V$5</f>
        <v>463.49999999999994</v>
      </c>
      <c r="G56" s="265">
        <f>$E56*$AA$7*W$5</f>
        <v>463.49999999999994</v>
      </c>
      <c r="H56" s="265">
        <f>$E56*$AA$7*X$5</f>
        <v>370.79999999999995</v>
      </c>
      <c r="I56" s="265">
        <f>$E56*$AA$7*Y$5</f>
        <v>463.49999999999994</v>
      </c>
      <c r="J56" s="265">
        <f>$E56*$AA$7*Z$5</f>
        <v>463.49999999999994</v>
      </c>
      <c r="K56" s="266">
        <f>SUM(F56:J56)</f>
        <v>2224.7999999999997</v>
      </c>
      <c r="L56" s="106"/>
      <c r="M56" s="106">
        <f>$L56*$AF$7*AB$5</f>
        <v>0</v>
      </c>
      <c r="N56" s="106">
        <f>$L56*$AF$7*AC$5</f>
        <v>0</v>
      </c>
      <c r="O56" s="107">
        <f>$L56*$AF$7*AD$5</f>
        <v>0</v>
      </c>
      <c r="P56" s="107">
        <f>$L56*$AF$7*AE$5</f>
        <v>0</v>
      </c>
      <c r="Q56" s="108">
        <f>SUM(M56:P56)</f>
        <v>0</v>
      </c>
      <c r="R56" s="108">
        <f>Q56+K56</f>
        <v>2224.7999999999997</v>
      </c>
      <c r="S56" s="101"/>
      <c r="AH56" s="206"/>
      <c r="AI56" s="101"/>
    </row>
    <row r="57" spans="1:35" s="88" customFormat="1" ht="15">
      <c r="A57" s="130">
        <v>46</v>
      </c>
      <c r="B57" s="17">
        <v>1</v>
      </c>
      <c r="C57" s="140">
        <v>10</v>
      </c>
      <c r="D57" s="259" t="s">
        <v>49</v>
      </c>
      <c r="E57" s="260">
        <f t="shared" ref="E57:R57" si="11">SUM(E58:E61)</f>
        <v>69</v>
      </c>
      <c r="F57" s="261">
        <f t="shared" si="11"/>
        <v>2132.0999999999995</v>
      </c>
      <c r="G57" s="261">
        <f t="shared" si="11"/>
        <v>2016.2249999999997</v>
      </c>
      <c r="H57" s="261">
        <f t="shared" si="11"/>
        <v>1705.6799999999998</v>
      </c>
      <c r="I57" s="261">
        <f t="shared" si="11"/>
        <v>2132.0999999999995</v>
      </c>
      <c r="J57" s="261">
        <f t="shared" si="11"/>
        <v>2132.0999999999995</v>
      </c>
      <c r="K57" s="262">
        <f t="shared" si="11"/>
        <v>10118.204999999998</v>
      </c>
      <c r="L57" s="103">
        <f t="shared" si="11"/>
        <v>0</v>
      </c>
      <c r="M57" s="103">
        <f t="shared" si="11"/>
        <v>0</v>
      </c>
      <c r="N57" s="103">
        <f t="shared" si="11"/>
        <v>0</v>
      </c>
      <c r="O57" s="104">
        <f t="shared" si="11"/>
        <v>0</v>
      </c>
      <c r="P57" s="104">
        <f t="shared" si="11"/>
        <v>0</v>
      </c>
      <c r="Q57" s="105">
        <f t="shared" si="11"/>
        <v>0</v>
      </c>
      <c r="R57" s="105">
        <f t="shared" si="11"/>
        <v>10118.204999999998</v>
      </c>
      <c r="S57" s="101"/>
      <c r="AH57" s="207"/>
      <c r="AI57" s="101"/>
    </row>
    <row r="58" spans="1:35" s="88" customFormat="1" ht="15">
      <c r="A58" s="130">
        <v>47</v>
      </c>
      <c r="B58" s="17"/>
      <c r="C58" s="141"/>
      <c r="D58" s="263" t="s">
        <v>22</v>
      </c>
      <c r="E58" s="264">
        <v>15</v>
      </c>
      <c r="F58" s="265">
        <f>$E58*$AA$7*V$2</f>
        <v>463.49999999999994</v>
      </c>
      <c r="G58" s="265">
        <f>$E58*$AA$7*W$2</f>
        <v>347.62499999999994</v>
      </c>
      <c r="H58" s="265">
        <f>$E58*$AA$7*X$2</f>
        <v>370.79999999999995</v>
      </c>
      <c r="I58" s="265">
        <f>$E58*$AA$7*Y$2</f>
        <v>463.49999999999994</v>
      </c>
      <c r="J58" s="265">
        <f>$E58*$AA$7*Z$2</f>
        <v>463.49999999999994</v>
      </c>
      <c r="K58" s="266">
        <f>SUM(F58:J58)</f>
        <v>2108.9249999999997</v>
      </c>
      <c r="L58" s="106"/>
      <c r="M58" s="106">
        <f>$L58*$AF$7*AB$2</f>
        <v>0</v>
      </c>
      <c r="N58" s="106">
        <f>$L58*$AF$7*AC$2</f>
        <v>0</v>
      </c>
      <c r="O58" s="107">
        <f>$L58*$AF$7*AD$2</f>
        <v>0</v>
      </c>
      <c r="P58" s="107">
        <f>$L58*$AF$7*AE$2</f>
        <v>0</v>
      </c>
      <c r="Q58" s="108">
        <f>SUM(M58:P58)</f>
        <v>0</v>
      </c>
      <c r="R58" s="108">
        <f>Q58+K58</f>
        <v>2108.9249999999997</v>
      </c>
      <c r="S58" s="101"/>
      <c r="AH58" s="206"/>
      <c r="AI58" s="101"/>
    </row>
    <row r="59" spans="1:35" s="88" customFormat="1" ht="15">
      <c r="A59" s="131">
        <v>48</v>
      </c>
      <c r="B59" s="132"/>
      <c r="C59" s="141"/>
      <c r="D59" s="267" t="s">
        <v>23</v>
      </c>
      <c r="E59" s="264">
        <v>19</v>
      </c>
      <c r="F59" s="265">
        <f>$E59*$AA$7*V$3</f>
        <v>587.09999999999991</v>
      </c>
      <c r="G59" s="265">
        <f>$E59*$AA$7*W$3</f>
        <v>587.09999999999991</v>
      </c>
      <c r="H59" s="265">
        <f>$E59*$AA$7*X$3</f>
        <v>469.67999999999995</v>
      </c>
      <c r="I59" s="265">
        <f>$E59*$AA$7*Y$3</f>
        <v>587.09999999999991</v>
      </c>
      <c r="J59" s="265">
        <f>$E59*$AA$7*Z$3</f>
        <v>587.09999999999991</v>
      </c>
      <c r="K59" s="266">
        <f>SUM(F59:J59)</f>
        <v>2818.0799999999995</v>
      </c>
      <c r="L59" s="106"/>
      <c r="M59" s="106">
        <f>$L59*$AF$7*AB$3</f>
        <v>0</v>
      </c>
      <c r="N59" s="106">
        <f>$L59*$AF$7*AC$3</f>
        <v>0</v>
      </c>
      <c r="O59" s="107">
        <f>$L59*$AF$7*AD$3</f>
        <v>0</v>
      </c>
      <c r="P59" s="107">
        <f>$L59*$AF$7*AE$3</f>
        <v>0</v>
      </c>
      <c r="Q59" s="108">
        <f>SUM(M59:P59)</f>
        <v>0</v>
      </c>
      <c r="R59" s="108">
        <f>Q59+K59</f>
        <v>2818.0799999999995</v>
      </c>
      <c r="S59" s="101"/>
      <c r="AH59" s="206"/>
      <c r="AI59" s="101"/>
    </row>
    <row r="60" spans="1:35" s="88" customFormat="1" ht="15">
      <c r="A60" s="130">
        <v>49</v>
      </c>
      <c r="B60" s="17"/>
      <c r="C60" s="141"/>
      <c r="D60" s="267" t="s">
        <v>24</v>
      </c>
      <c r="E60" s="264">
        <v>18</v>
      </c>
      <c r="F60" s="265">
        <f>$E60*$AA$7*V$4</f>
        <v>556.19999999999993</v>
      </c>
      <c r="G60" s="265">
        <f>$E60*$AA$7*W$4</f>
        <v>556.19999999999993</v>
      </c>
      <c r="H60" s="265">
        <f>$E60*$AA$7*X$4</f>
        <v>444.96</v>
      </c>
      <c r="I60" s="265">
        <f>$E60*$AA$7*Y$4</f>
        <v>556.19999999999993</v>
      </c>
      <c r="J60" s="265">
        <f>$E60*$AA$7*Z$4</f>
        <v>556.19999999999993</v>
      </c>
      <c r="K60" s="266">
        <f>SUM(F60:J60)</f>
        <v>2669.7599999999998</v>
      </c>
      <c r="L60" s="106"/>
      <c r="M60" s="106">
        <f>$L60*$AF$7*AB$4</f>
        <v>0</v>
      </c>
      <c r="N60" s="106">
        <f>$L60*$AF$7*AC$4</f>
        <v>0</v>
      </c>
      <c r="O60" s="107">
        <f>$L60*$AF$7*AD$4</f>
        <v>0</v>
      </c>
      <c r="P60" s="107">
        <f>$L60*$AF$7*AE$4</f>
        <v>0</v>
      </c>
      <c r="Q60" s="108">
        <f>SUM(M60:P60)</f>
        <v>0</v>
      </c>
      <c r="R60" s="108">
        <f>Q60+K60</f>
        <v>2669.7599999999998</v>
      </c>
      <c r="S60" s="101"/>
      <c r="AH60" s="206"/>
      <c r="AI60" s="101"/>
    </row>
    <row r="61" spans="1:35" s="88" customFormat="1" ht="15">
      <c r="A61" s="130">
        <v>50</v>
      </c>
      <c r="B61" s="17"/>
      <c r="C61" s="68"/>
      <c r="D61" s="268" t="s">
        <v>25</v>
      </c>
      <c r="E61" s="264">
        <v>17</v>
      </c>
      <c r="F61" s="265">
        <f>$E61*$AA$7*V$5</f>
        <v>525.29999999999995</v>
      </c>
      <c r="G61" s="265">
        <f>$E61*$AA$7*W$5</f>
        <v>525.29999999999995</v>
      </c>
      <c r="H61" s="265">
        <f>$E61*$AA$7*X$5</f>
        <v>420.24</v>
      </c>
      <c r="I61" s="265">
        <f>$E61*$AA$7*Y$5</f>
        <v>525.29999999999995</v>
      </c>
      <c r="J61" s="265">
        <f>$E61*$AA$7*Z$5</f>
        <v>525.29999999999995</v>
      </c>
      <c r="K61" s="266">
        <f>SUM(F61:J61)</f>
        <v>2521.4399999999996</v>
      </c>
      <c r="L61" s="106"/>
      <c r="M61" s="106">
        <f>$L61*$AF$7*AB$5</f>
        <v>0</v>
      </c>
      <c r="N61" s="106">
        <f>$L61*$AF$7*AC$5</f>
        <v>0</v>
      </c>
      <c r="O61" s="107">
        <f>$L61*$AF$7*AD$5</f>
        <v>0</v>
      </c>
      <c r="P61" s="107">
        <f>$L61*$AF$7*AE$5</f>
        <v>0</v>
      </c>
      <c r="Q61" s="108">
        <f>SUM(M61:P61)</f>
        <v>0</v>
      </c>
      <c r="R61" s="108">
        <f>Q61+K61</f>
        <v>2521.4399999999996</v>
      </c>
      <c r="S61" s="101"/>
      <c r="AH61" s="206"/>
      <c r="AI61" s="101"/>
    </row>
    <row r="62" spans="1:35" s="88" customFormat="1" ht="15">
      <c r="A62" s="131">
        <v>51</v>
      </c>
      <c r="B62" s="132">
        <v>1</v>
      </c>
      <c r="C62" s="140">
        <v>11</v>
      </c>
      <c r="D62" s="259" t="s">
        <v>50</v>
      </c>
      <c r="E62" s="260">
        <f t="shared" ref="E62:R62" si="12">SUM(E63:E66)</f>
        <v>42</v>
      </c>
      <c r="F62" s="261">
        <f t="shared" si="12"/>
        <v>1297.8</v>
      </c>
      <c r="G62" s="261">
        <f t="shared" si="12"/>
        <v>1181.925</v>
      </c>
      <c r="H62" s="261">
        <f t="shared" si="12"/>
        <v>1038.24</v>
      </c>
      <c r="I62" s="261">
        <f t="shared" si="12"/>
        <v>1297.8</v>
      </c>
      <c r="J62" s="261">
        <f t="shared" si="12"/>
        <v>1297.8</v>
      </c>
      <c r="K62" s="262">
        <f t="shared" si="12"/>
        <v>6113.5649999999987</v>
      </c>
      <c r="L62" s="103">
        <f t="shared" si="12"/>
        <v>0</v>
      </c>
      <c r="M62" s="103">
        <f t="shared" si="12"/>
        <v>0</v>
      </c>
      <c r="N62" s="103">
        <f t="shared" si="12"/>
        <v>0</v>
      </c>
      <c r="O62" s="104">
        <f t="shared" si="12"/>
        <v>0</v>
      </c>
      <c r="P62" s="104">
        <f t="shared" si="12"/>
        <v>0</v>
      </c>
      <c r="Q62" s="105">
        <f t="shared" si="12"/>
        <v>0</v>
      </c>
      <c r="R62" s="105">
        <f t="shared" si="12"/>
        <v>6113.5649999999987</v>
      </c>
      <c r="S62" s="101"/>
      <c r="AH62" s="207"/>
      <c r="AI62" s="101"/>
    </row>
    <row r="63" spans="1:35" s="88" customFormat="1" ht="15">
      <c r="A63" s="130">
        <v>52</v>
      </c>
      <c r="B63" s="17"/>
      <c r="C63" s="141"/>
      <c r="D63" s="263" t="s">
        <v>22</v>
      </c>
      <c r="E63" s="264">
        <v>15</v>
      </c>
      <c r="F63" s="265">
        <f>$E63*$AA$7*V$2</f>
        <v>463.49999999999994</v>
      </c>
      <c r="G63" s="265">
        <f>$E63*$AA$7*W$2</f>
        <v>347.62499999999994</v>
      </c>
      <c r="H63" s="265">
        <f>$E63*$AA$7*X$2</f>
        <v>370.79999999999995</v>
      </c>
      <c r="I63" s="265">
        <f>$E63*$AA$7*Y$2</f>
        <v>463.49999999999994</v>
      </c>
      <c r="J63" s="265">
        <f>$E63*$AA$7*Z$2</f>
        <v>463.49999999999994</v>
      </c>
      <c r="K63" s="266">
        <f>SUM(F63:J63)</f>
        <v>2108.9249999999997</v>
      </c>
      <c r="L63" s="106"/>
      <c r="M63" s="106">
        <f>$L63*$AF$7*AB$2</f>
        <v>0</v>
      </c>
      <c r="N63" s="106">
        <f>$L63*$AF$7*AC$2</f>
        <v>0</v>
      </c>
      <c r="O63" s="107">
        <f>$L63*$AF$7*AD$2</f>
        <v>0</v>
      </c>
      <c r="P63" s="107">
        <f>$L63*$AF$7*AE$2</f>
        <v>0</v>
      </c>
      <c r="Q63" s="108">
        <f>SUM(M63:P63)</f>
        <v>0</v>
      </c>
      <c r="R63" s="108">
        <f>Q63+K63</f>
        <v>2108.9249999999997</v>
      </c>
      <c r="S63" s="101"/>
      <c r="AH63" s="206"/>
      <c r="AI63" s="101"/>
    </row>
    <row r="64" spans="1:35" s="88" customFormat="1" ht="15">
      <c r="A64" s="130">
        <v>53</v>
      </c>
      <c r="B64" s="17"/>
      <c r="C64" s="141"/>
      <c r="D64" s="267" t="s">
        <v>23</v>
      </c>
      <c r="E64" s="264">
        <v>8</v>
      </c>
      <c r="F64" s="265">
        <f>$E64*$AA$7*V$3</f>
        <v>247.2</v>
      </c>
      <c r="G64" s="265">
        <f>$E64*$AA$7*W$3</f>
        <v>247.2</v>
      </c>
      <c r="H64" s="265">
        <f>$E64*$AA$7*X$3</f>
        <v>197.76</v>
      </c>
      <c r="I64" s="265">
        <f>$E64*$AA$7*Y$3</f>
        <v>247.2</v>
      </c>
      <c r="J64" s="265">
        <f>$E64*$AA$7*Z$3</f>
        <v>247.2</v>
      </c>
      <c r="K64" s="266">
        <f>SUM(F64:J64)</f>
        <v>1186.56</v>
      </c>
      <c r="L64" s="106"/>
      <c r="M64" s="106">
        <f>$L64*$AF$7*AB$3</f>
        <v>0</v>
      </c>
      <c r="N64" s="106">
        <f>$L64*$AF$7*AC$3</f>
        <v>0</v>
      </c>
      <c r="O64" s="107">
        <f>$L64*$AF$7*AD$3</f>
        <v>0</v>
      </c>
      <c r="P64" s="107">
        <f>$L64*$AF$7*AE$3</f>
        <v>0</v>
      </c>
      <c r="Q64" s="108">
        <f>SUM(M64:P64)</f>
        <v>0</v>
      </c>
      <c r="R64" s="108">
        <f>Q64+K64</f>
        <v>1186.56</v>
      </c>
      <c r="S64" s="101"/>
      <c r="AH64" s="206"/>
      <c r="AI64" s="101"/>
    </row>
    <row r="65" spans="1:35" s="88" customFormat="1" ht="15">
      <c r="A65" s="131">
        <v>54</v>
      </c>
      <c r="B65" s="132"/>
      <c r="C65" s="141"/>
      <c r="D65" s="267" t="s">
        <v>24</v>
      </c>
      <c r="E65" s="264">
        <v>12</v>
      </c>
      <c r="F65" s="265">
        <f>$E65*$AA$7*V$4</f>
        <v>370.79999999999995</v>
      </c>
      <c r="G65" s="265">
        <f>$E65*$AA$7*W$4</f>
        <v>370.79999999999995</v>
      </c>
      <c r="H65" s="265">
        <f>$E65*$AA$7*X$4</f>
        <v>296.64</v>
      </c>
      <c r="I65" s="265">
        <f>$E65*$AA$7*Y$4</f>
        <v>370.79999999999995</v>
      </c>
      <c r="J65" s="265">
        <f>$E65*$AA$7*Z$4</f>
        <v>370.79999999999995</v>
      </c>
      <c r="K65" s="266">
        <f>SUM(F65:J65)</f>
        <v>1779.8399999999997</v>
      </c>
      <c r="L65" s="106"/>
      <c r="M65" s="106">
        <f>$L65*$AF$7*AB$4</f>
        <v>0</v>
      </c>
      <c r="N65" s="106">
        <f>$L65*$AF$7*AC$4</f>
        <v>0</v>
      </c>
      <c r="O65" s="107">
        <f>$L65*$AF$7*AD$4</f>
        <v>0</v>
      </c>
      <c r="P65" s="107">
        <f>$L65*$AF$7*AE$4</f>
        <v>0</v>
      </c>
      <c r="Q65" s="108">
        <f>SUM(M65:P65)</f>
        <v>0</v>
      </c>
      <c r="R65" s="108">
        <f>Q65+K65</f>
        <v>1779.8399999999997</v>
      </c>
      <c r="S65" s="101"/>
      <c r="AH65" s="206"/>
      <c r="AI65" s="101"/>
    </row>
    <row r="66" spans="1:35" s="88" customFormat="1" ht="15">
      <c r="A66" s="130">
        <v>55</v>
      </c>
      <c r="B66" s="17"/>
      <c r="C66" s="68"/>
      <c r="D66" s="268" t="s">
        <v>25</v>
      </c>
      <c r="E66" s="264">
        <v>7</v>
      </c>
      <c r="F66" s="265">
        <f>$E66*$AA$7*V$5</f>
        <v>216.29999999999998</v>
      </c>
      <c r="G66" s="265">
        <f>$E66*$AA$7*W$5</f>
        <v>216.29999999999998</v>
      </c>
      <c r="H66" s="265">
        <f>$E66*$AA$7*X$5</f>
        <v>173.04</v>
      </c>
      <c r="I66" s="265">
        <f>$E66*$AA$7*Y$5</f>
        <v>216.29999999999998</v>
      </c>
      <c r="J66" s="265">
        <f>$E66*$AA$7*Z$5</f>
        <v>216.29999999999998</v>
      </c>
      <c r="K66" s="266">
        <f>SUM(F66:J66)</f>
        <v>1038.24</v>
      </c>
      <c r="L66" s="106"/>
      <c r="M66" s="106">
        <f>$L66*$AF$7*AB$5</f>
        <v>0</v>
      </c>
      <c r="N66" s="106">
        <f>$L66*$AF$7*AC$5</f>
        <v>0</v>
      </c>
      <c r="O66" s="107">
        <f>$L66*$AF$7*AD$5</f>
        <v>0</v>
      </c>
      <c r="P66" s="107">
        <f>$L66*$AF$7*AE$5</f>
        <v>0</v>
      </c>
      <c r="Q66" s="108">
        <f>SUM(M66:P66)</f>
        <v>0</v>
      </c>
      <c r="R66" s="108">
        <f>Q66+K66</f>
        <v>1038.24</v>
      </c>
      <c r="S66" s="101"/>
      <c r="AH66" s="206"/>
      <c r="AI66" s="101"/>
    </row>
    <row r="67" spans="1:35" s="88" customFormat="1" ht="15">
      <c r="A67" s="130">
        <v>56</v>
      </c>
      <c r="B67" s="17">
        <v>1</v>
      </c>
      <c r="C67" s="140">
        <v>12</v>
      </c>
      <c r="D67" s="259" t="s">
        <v>51</v>
      </c>
      <c r="E67" s="260">
        <f t="shared" ref="E67:R67" si="13">SUM(E68:E71)</f>
        <v>80</v>
      </c>
      <c r="F67" s="261">
        <f t="shared" si="13"/>
        <v>2472</v>
      </c>
      <c r="G67" s="261">
        <f t="shared" si="13"/>
        <v>2317.5</v>
      </c>
      <c r="H67" s="261">
        <f t="shared" si="13"/>
        <v>1977.6</v>
      </c>
      <c r="I67" s="261">
        <f t="shared" si="13"/>
        <v>2472</v>
      </c>
      <c r="J67" s="261">
        <f t="shared" si="13"/>
        <v>2472</v>
      </c>
      <c r="K67" s="262">
        <f t="shared" si="13"/>
        <v>11711.1</v>
      </c>
      <c r="L67" s="103">
        <f t="shared" si="13"/>
        <v>0</v>
      </c>
      <c r="M67" s="103">
        <f t="shared" si="13"/>
        <v>0</v>
      </c>
      <c r="N67" s="103">
        <f t="shared" si="13"/>
        <v>0</v>
      </c>
      <c r="O67" s="104">
        <f t="shared" si="13"/>
        <v>0</v>
      </c>
      <c r="P67" s="104">
        <f t="shared" si="13"/>
        <v>0</v>
      </c>
      <c r="Q67" s="105">
        <f t="shared" si="13"/>
        <v>0</v>
      </c>
      <c r="R67" s="105">
        <f t="shared" si="13"/>
        <v>11711.1</v>
      </c>
      <c r="S67" s="101"/>
      <c r="AH67" s="207"/>
      <c r="AI67" s="101"/>
    </row>
    <row r="68" spans="1:35" s="88" customFormat="1" ht="15">
      <c r="A68" s="131">
        <v>57</v>
      </c>
      <c r="B68" s="132"/>
      <c r="C68" s="141"/>
      <c r="D68" s="263" t="s">
        <v>22</v>
      </c>
      <c r="E68" s="264">
        <v>20</v>
      </c>
      <c r="F68" s="265">
        <f>$E68*$AA$7*V$2</f>
        <v>618</v>
      </c>
      <c r="G68" s="265">
        <f>$E68*$AA$7*W$2</f>
        <v>463.5</v>
      </c>
      <c r="H68" s="265">
        <f>$E68*$AA$7*X$2</f>
        <v>494.4</v>
      </c>
      <c r="I68" s="265">
        <f>$E68*$AA$7*Y$2</f>
        <v>618</v>
      </c>
      <c r="J68" s="265">
        <f>$E68*$AA$7*Z$2</f>
        <v>618</v>
      </c>
      <c r="K68" s="266">
        <f>SUM(F68:J68)</f>
        <v>2811.9</v>
      </c>
      <c r="L68" s="106"/>
      <c r="M68" s="106">
        <f>$L68*$AF$7*AB$2</f>
        <v>0</v>
      </c>
      <c r="N68" s="106">
        <f>$L68*$AF$7*AC$2</f>
        <v>0</v>
      </c>
      <c r="O68" s="107">
        <f>$L68*$AF$7*AD$2</f>
        <v>0</v>
      </c>
      <c r="P68" s="107">
        <f>$L68*$AF$7*AE$2</f>
        <v>0</v>
      </c>
      <c r="Q68" s="108">
        <f>SUM(M68:P68)</f>
        <v>0</v>
      </c>
      <c r="R68" s="108">
        <f>Q68+K68</f>
        <v>2811.9</v>
      </c>
      <c r="S68" s="101"/>
      <c r="AH68" s="206"/>
      <c r="AI68" s="101"/>
    </row>
    <row r="69" spans="1:35" s="88" customFormat="1" ht="15">
      <c r="A69" s="130">
        <v>58</v>
      </c>
      <c r="B69" s="17"/>
      <c r="C69" s="141"/>
      <c r="D69" s="267" t="s">
        <v>23</v>
      </c>
      <c r="E69" s="264">
        <v>20</v>
      </c>
      <c r="F69" s="265">
        <f>$E69*$AA$7*V$3</f>
        <v>618</v>
      </c>
      <c r="G69" s="265">
        <f>$E69*$AA$7*W$3</f>
        <v>618</v>
      </c>
      <c r="H69" s="265">
        <f>$E69*$AA$7*X$3</f>
        <v>494.4</v>
      </c>
      <c r="I69" s="265">
        <f>$E69*$AA$7*Y$3</f>
        <v>618</v>
      </c>
      <c r="J69" s="265">
        <f>$E69*$AA$7*Z$3</f>
        <v>618</v>
      </c>
      <c r="K69" s="266">
        <f>SUM(F69:J69)</f>
        <v>2966.4</v>
      </c>
      <c r="L69" s="106"/>
      <c r="M69" s="106">
        <f>$L69*$AF$7*AB$3</f>
        <v>0</v>
      </c>
      <c r="N69" s="106">
        <f>$L69*$AF$7*AC$3</f>
        <v>0</v>
      </c>
      <c r="O69" s="107">
        <f>$L69*$AF$7*AD$3</f>
        <v>0</v>
      </c>
      <c r="P69" s="107">
        <f>$L69*$AF$7*AE$3</f>
        <v>0</v>
      </c>
      <c r="Q69" s="108">
        <f>SUM(M69:P69)</f>
        <v>0</v>
      </c>
      <c r="R69" s="108">
        <f>Q69+K69</f>
        <v>2966.4</v>
      </c>
      <c r="S69" s="101"/>
      <c r="AH69" s="206"/>
      <c r="AI69" s="101"/>
    </row>
    <row r="70" spans="1:35" s="88" customFormat="1" ht="15">
      <c r="A70" s="130">
        <v>59</v>
      </c>
      <c r="B70" s="17"/>
      <c r="C70" s="141"/>
      <c r="D70" s="267" t="s">
        <v>24</v>
      </c>
      <c r="E70" s="264">
        <v>20</v>
      </c>
      <c r="F70" s="265">
        <f>$E70*$AA$7*V$4</f>
        <v>618</v>
      </c>
      <c r="G70" s="265">
        <f>$E70*$AA$7*W$4</f>
        <v>618</v>
      </c>
      <c r="H70" s="265">
        <f>$E70*$AA$7*X$4</f>
        <v>494.4</v>
      </c>
      <c r="I70" s="265">
        <f>$E70*$AA$7*Y$4</f>
        <v>618</v>
      </c>
      <c r="J70" s="265">
        <f>$E70*$AA$7*Z$4</f>
        <v>618</v>
      </c>
      <c r="K70" s="266">
        <f>SUM(F70:J70)</f>
        <v>2966.4</v>
      </c>
      <c r="L70" s="106"/>
      <c r="M70" s="106">
        <f>$L70*$AF$7*AB$4</f>
        <v>0</v>
      </c>
      <c r="N70" s="106">
        <f>$L70*$AF$7*AC$4</f>
        <v>0</v>
      </c>
      <c r="O70" s="107">
        <f>$L70*$AF$7*AD$4</f>
        <v>0</v>
      </c>
      <c r="P70" s="107">
        <f>$L70*$AF$7*AE$4</f>
        <v>0</v>
      </c>
      <c r="Q70" s="108">
        <f>SUM(M70:P70)</f>
        <v>0</v>
      </c>
      <c r="R70" s="108">
        <f>Q70+K70</f>
        <v>2966.4</v>
      </c>
      <c r="S70" s="101"/>
      <c r="AH70" s="206"/>
      <c r="AI70" s="101"/>
    </row>
    <row r="71" spans="1:35" s="88" customFormat="1" ht="15">
      <c r="A71" s="131">
        <v>60</v>
      </c>
      <c r="B71" s="132"/>
      <c r="C71" s="68"/>
      <c r="D71" s="268" t="s">
        <v>25</v>
      </c>
      <c r="E71" s="264">
        <v>20</v>
      </c>
      <c r="F71" s="265">
        <f>$E71*$AA$7*V$5</f>
        <v>618</v>
      </c>
      <c r="G71" s="265">
        <f>$E71*$AA$7*W$5</f>
        <v>618</v>
      </c>
      <c r="H71" s="265">
        <f>$E71*$AA$7*X$5</f>
        <v>494.4</v>
      </c>
      <c r="I71" s="265">
        <f>$E71*$AA$7*Y$5</f>
        <v>618</v>
      </c>
      <c r="J71" s="265">
        <f>$E71*$AA$7*Z$5</f>
        <v>618</v>
      </c>
      <c r="K71" s="266">
        <f>SUM(F71:J71)</f>
        <v>2966.4</v>
      </c>
      <c r="L71" s="106"/>
      <c r="M71" s="106">
        <f>$L71*$AF$7*AB$5</f>
        <v>0</v>
      </c>
      <c r="N71" s="106">
        <f>$L71*$AF$7*AC$5</f>
        <v>0</v>
      </c>
      <c r="O71" s="107">
        <f>$L71*$AF$7*AD$5</f>
        <v>0</v>
      </c>
      <c r="P71" s="107">
        <f>$L71*$AF$7*AE$5</f>
        <v>0</v>
      </c>
      <c r="Q71" s="108">
        <f>SUM(M71:P71)</f>
        <v>0</v>
      </c>
      <c r="R71" s="108">
        <f>Q71+K71</f>
        <v>2966.4</v>
      </c>
      <c r="S71" s="101"/>
      <c r="AH71" s="206"/>
      <c r="AI71" s="101"/>
    </row>
    <row r="72" spans="1:35" s="88" customFormat="1" ht="15">
      <c r="A72" s="130">
        <v>61</v>
      </c>
      <c r="B72" s="17">
        <v>1</v>
      </c>
      <c r="C72" s="140">
        <v>13</v>
      </c>
      <c r="D72" s="259" t="s">
        <v>52</v>
      </c>
      <c r="E72" s="260">
        <f t="shared" ref="E72:R72" si="14">SUM(E73:E76)</f>
        <v>340</v>
      </c>
      <c r="F72" s="261">
        <f t="shared" si="14"/>
        <v>10506</v>
      </c>
      <c r="G72" s="261">
        <f t="shared" si="14"/>
        <v>9888</v>
      </c>
      <c r="H72" s="261">
        <f t="shared" si="14"/>
        <v>8404.7999999999993</v>
      </c>
      <c r="I72" s="261">
        <f t="shared" si="14"/>
        <v>10506</v>
      </c>
      <c r="J72" s="261">
        <f t="shared" si="14"/>
        <v>10506</v>
      </c>
      <c r="K72" s="262">
        <f t="shared" si="14"/>
        <v>49810.8</v>
      </c>
      <c r="L72" s="103">
        <f t="shared" si="14"/>
        <v>0</v>
      </c>
      <c r="M72" s="103">
        <f t="shared" si="14"/>
        <v>0</v>
      </c>
      <c r="N72" s="103">
        <f t="shared" si="14"/>
        <v>0</v>
      </c>
      <c r="O72" s="104">
        <f t="shared" si="14"/>
        <v>0</v>
      </c>
      <c r="P72" s="104">
        <f t="shared" si="14"/>
        <v>0</v>
      </c>
      <c r="Q72" s="105">
        <f t="shared" si="14"/>
        <v>0</v>
      </c>
      <c r="R72" s="105">
        <f t="shared" si="14"/>
        <v>49810.8</v>
      </c>
      <c r="S72" s="101"/>
      <c r="AH72" s="207"/>
      <c r="AI72" s="101"/>
    </row>
    <row r="73" spans="1:35" s="88" customFormat="1" ht="15">
      <c r="A73" s="130">
        <v>62</v>
      </c>
      <c r="B73" s="17"/>
      <c r="C73" s="141"/>
      <c r="D73" s="263" t="s">
        <v>22</v>
      </c>
      <c r="E73" s="264">
        <v>80</v>
      </c>
      <c r="F73" s="265">
        <f>$E73*$AA$7*V$2</f>
        <v>2472</v>
      </c>
      <c r="G73" s="265">
        <f>$E73*$AA$7*W$2</f>
        <v>1854</v>
      </c>
      <c r="H73" s="265">
        <f>$E73*$AA$7*X$2</f>
        <v>1977.6</v>
      </c>
      <c r="I73" s="265">
        <f>$E73*$AA$7*Y$2</f>
        <v>2472</v>
      </c>
      <c r="J73" s="265">
        <f>$E73*$AA$7*Z$2</f>
        <v>2472</v>
      </c>
      <c r="K73" s="266">
        <f>SUM(F73:J73)</f>
        <v>11247.6</v>
      </c>
      <c r="L73" s="106"/>
      <c r="M73" s="106">
        <f>$L73*$AF$7*AB$2</f>
        <v>0</v>
      </c>
      <c r="N73" s="106">
        <f>$L73*$AF$7*AC$2</f>
        <v>0</v>
      </c>
      <c r="O73" s="107">
        <f>$L73*$AF$7*AD$2</f>
        <v>0</v>
      </c>
      <c r="P73" s="107">
        <f>$L73*$AF$7*AE$2</f>
        <v>0</v>
      </c>
      <c r="Q73" s="108">
        <f>SUM(M73:P73)</f>
        <v>0</v>
      </c>
      <c r="R73" s="108">
        <f>Q73+K73</f>
        <v>11247.6</v>
      </c>
      <c r="S73" s="101"/>
      <c r="AH73" s="206"/>
      <c r="AI73" s="101"/>
    </row>
    <row r="74" spans="1:35" s="88" customFormat="1" ht="15">
      <c r="A74" s="131">
        <v>63</v>
      </c>
      <c r="B74" s="132"/>
      <c r="C74" s="141"/>
      <c r="D74" s="267" t="s">
        <v>23</v>
      </c>
      <c r="E74" s="264">
        <v>89</v>
      </c>
      <c r="F74" s="265">
        <f>$E74*$AA$7*V$3</f>
        <v>2750.1</v>
      </c>
      <c r="G74" s="265">
        <f>$E74*$AA$7*W$3</f>
        <v>2750.1</v>
      </c>
      <c r="H74" s="265">
        <f>$E74*$AA$7*X$3</f>
        <v>2200.08</v>
      </c>
      <c r="I74" s="265">
        <f>$E74*$AA$7*Y$3</f>
        <v>2750.1</v>
      </c>
      <c r="J74" s="265">
        <f>$E74*$AA$7*Z$3</f>
        <v>2750.1</v>
      </c>
      <c r="K74" s="266">
        <f>SUM(F74:J74)</f>
        <v>13200.48</v>
      </c>
      <c r="L74" s="106"/>
      <c r="M74" s="106">
        <f>$L74*$AF$7*AB$3</f>
        <v>0</v>
      </c>
      <c r="N74" s="106">
        <f>$L74*$AF$7*AC$3</f>
        <v>0</v>
      </c>
      <c r="O74" s="107">
        <f>$L74*$AF$7*AD$3</f>
        <v>0</v>
      </c>
      <c r="P74" s="107">
        <f>$L74*$AF$7*AE$3</f>
        <v>0</v>
      </c>
      <c r="Q74" s="108">
        <f>SUM(M74:P74)</f>
        <v>0</v>
      </c>
      <c r="R74" s="108">
        <f>Q74+K74</f>
        <v>13200.48</v>
      </c>
      <c r="S74" s="101"/>
      <c r="AH74" s="206"/>
      <c r="AI74" s="101"/>
    </row>
    <row r="75" spans="1:35" s="88" customFormat="1" ht="15">
      <c r="A75" s="130">
        <v>64</v>
      </c>
      <c r="B75" s="17"/>
      <c r="C75" s="141"/>
      <c r="D75" s="267" t="s">
        <v>24</v>
      </c>
      <c r="E75" s="264">
        <v>84</v>
      </c>
      <c r="F75" s="265">
        <f>$E75*$AA$7*V$4</f>
        <v>2595.6</v>
      </c>
      <c r="G75" s="265">
        <f>$E75*$AA$7*W$4</f>
        <v>2595.6</v>
      </c>
      <c r="H75" s="265">
        <f>$E75*$AA$7*X$4</f>
        <v>2076.48</v>
      </c>
      <c r="I75" s="265">
        <f>$E75*$AA$7*Y$4</f>
        <v>2595.6</v>
      </c>
      <c r="J75" s="265">
        <f>$E75*$AA$7*Z$4</f>
        <v>2595.6</v>
      </c>
      <c r="K75" s="266">
        <f>SUM(F75:J75)</f>
        <v>12458.880000000001</v>
      </c>
      <c r="L75" s="106"/>
      <c r="M75" s="106">
        <f>$L75*$AF$7*AB$4</f>
        <v>0</v>
      </c>
      <c r="N75" s="106">
        <f>$L75*$AF$7*AC$4</f>
        <v>0</v>
      </c>
      <c r="O75" s="107">
        <f>$L75*$AF$7*AD$4</f>
        <v>0</v>
      </c>
      <c r="P75" s="107">
        <f>$L75*$AF$7*AE$4</f>
        <v>0</v>
      </c>
      <c r="Q75" s="108">
        <f>SUM(M75:P75)</f>
        <v>0</v>
      </c>
      <c r="R75" s="108">
        <f>Q75+K75</f>
        <v>12458.880000000001</v>
      </c>
      <c r="S75" s="101"/>
      <c r="AH75" s="206"/>
      <c r="AI75" s="101"/>
    </row>
    <row r="76" spans="1:35" s="88" customFormat="1" ht="15">
      <c r="A76" s="130">
        <v>65</v>
      </c>
      <c r="B76" s="17"/>
      <c r="C76" s="68"/>
      <c r="D76" s="268" t="s">
        <v>25</v>
      </c>
      <c r="E76" s="264">
        <v>87</v>
      </c>
      <c r="F76" s="265">
        <f>$E76*$AA$7*V$5</f>
        <v>2688.2999999999997</v>
      </c>
      <c r="G76" s="265">
        <f>$E76*$AA$7*W$5</f>
        <v>2688.2999999999997</v>
      </c>
      <c r="H76" s="265">
        <f>$E76*$AA$7*X$5</f>
        <v>2150.64</v>
      </c>
      <c r="I76" s="265">
        <f>$E76*$AA$7*Y$5</f>
        <v>2688.2999999999997</v>
      </c>
      <c r="J76" s="265">
        <f>$E76*$AA$7*Z$5</f>
        <v>2688.2999999999997</v>
      </c>
      <c r="K76" s="266">
        <f>SUM(F76:J76)</f>
        <v>12903.839999999998</v>
      </c>
      <c r="L76" s="106"/>
      <c r="M76" s="106">
        <f>$L76*$AF$7*AB$5</f>
        <v>0</v>
      </c>
      <c r="N76" s="106">
        <f>$L76*$AF$7*AC$5</f>
        <v>0</v>
      </c>
      <c r="O76" s="107">
        <f>$L76*$AF$7*AD$5</f>
        <v>0</v>
      </c>
      <c r="P76" s="107">
        <f>$L76*$AF$7*AE$5</f>
        <v>0</v>
      </c>
      <c r="Q76" s="108">
        <f>SUM(M76:P76)</f>
        <v>0</v>
      </c>
      <c r="R76" s="108">
        <f>Q76+K76</f>
        <v>12903.839999999998</v>
      </c>
      <c r="S76" s="101"/>
      <c r="AH76" s="206"/>
      <c r="AI76" s="101"/>
    </row>
    <row r="77" spans="1:35" s="88" customFormat="1" ht="15">
      <c r="A77" s="131">
        <v>66</v>
      </c>
      <c r="B77" s="132">
        <v>1</v>
      </c>
      <c r="C77" s="140">
        <v>14</v>
      </c>
      <c r="D77" s="259" t="s">
        <v>53</v>
      </c>
      <c r="E77" s="260">
        <f t="shared" ref="E77:R77" si="15">SUM(E78:E81)</f>
        <v>151</v>
      </c>
      <c r="F77" s="261">
        <f t="shared" si="15"/>
        <v>4665.8999999999996</v>
      </c>
      <c r="G77" s="261">
        <f t="shared" si="15"/>
        <v>4310.55</v>
      </c>
      <c r="H77" s="261">
        <f t="shared" si="15"/>
        <v>3732.72</v>
      </c>
      <c r="I77" s="261">
        <f t="shared" si="15"/>
        <v>4665.8999999999996</v>
      </c>
      <c r="J77" s="261">
        <f t="shared" si="15"/>
        <v>4665.8999999999996</v>
      </c>
      <c r="K77" s="262">
        <f t="shared" si="15"/>
        <v>22040.969999999998</v>
      </c>
      <c r="L77" s="103">
        <f t="shared" si="15"/>
        <v>0</v>
      </c>
      <c r="M77" s="103">
        <f t="shared" si="15"/>
        <v>0</v>
      </c>
      <c r="N77" s="103">
        <f t="shared" si="15"/>
        <v>0</v>
      </c>
      <c r="O77" s="104">
        <f t="shared" si="15"/>
        <v>0</v>
      </c>
      <c r="P77" s="104">
        <f t="shared" si="15"/>
        <v>0</v>
      </c>
      <c r="Q77" s="105">
        <f t="shared" si="15"/>
        <v>0</v>
      </c>
      <c r="R77" s="105">
        <f t="shared" si="15"/>
        <v>22040.969999999998</v>
      </c>
      <c r="S77" s="101"/>
      <c r="AH77" s="207"/>
      <c r="AI77" s="101"/>
    </row>
    <row r="78" spans="1:35" s="88" customFormat="1" ht="15">
      <c r="A78" s="130">
        <v>67</v>
      </c>
      <c r="B78" s="17"/>
      <c r="C78" s="141"/>
      <c r="D78" s="263" t="s">
        <v>22</v>
      </c>
      <c r="E78" s="264">
        <v>46</v>
      </c>
      <c r="F78" s="265">
        <f>$E78*$AA$7*V$2</f>
        <v>1421.3999999999999</v>
      </c>
      <c r="G78" s="265">
        <f>$E78*$AA$7*W$2</f>
        <v>1066.05</v>
      </c>
      <c r="H78" s="265">
        <f>$E78*$AA$7*X$2</f>
        <v>1137.1199999999999</v>
      </c>
      <c r="I78" s="265">
        <f>$E78*$AA$7*Y$2</f>
        <v>1421.3999999999999</v>
      </c>
      <c r="J78" s="265">
        <f>$E78*$AA$7*Z$2</f>
        <v>1421.3999999999999</v>
      </c>
      <c r="K78" s="266">
        <f>SUM(F78:J78)</f>
        <v>6467.369999999999</v>
      </c>
      <c r="L78" s="106"/>
      <c r="M78" s="106">
        <f>$L78*$AF$7*AB$2</f>
        <v>0</v>
      </c>
      <c r="N78" s="106">
        <f>$L78*$AF$7*AC$2</f>
        <v>0</v>
      </c>
      <c r="O78" s="107">
        <f>$L78*$AF$7*AD$2</f>
        <v>0</v>
      </c>
      <c r="P78" s="107">
        <f>$L78*$AF$7*AE$2</f>
        <v>0</v>
      </c>
      <c r="Q78" s="108">
        <f>SUM(M78:P78)</f>
        <v>0</v>
      </c>
      <c r="R78" s="108">
        <f>Q78+K78</f>
        <v>6467.369999999999</v>
      </c>
      <c r="S78" s="101"/>
      <c r="AH78" s="206"/>
      <c r="AI78" s="101"/>
    </row>
    <row r="79" spans="1:35" s="88" customFormat="1" ht="15">
      <c r="A79" s="130">
        <v>68</v>
      </c>
      <c r="B79" s="17"/>
      <c r="C79" s="141"/>
      <c r="D79" s="267" t="s">
        <v>23</v>
      </c>
      <c r="E79" s="264">
        <v>37</v>
      </c>
      <c r="F79" s="265">
        <f>$E79*$AA$7*V$3</f>
        <v>1143.3</v>
      </c>
      <c r="G79" s="265">
        <f>$E79*$AA$7*W$3</f>
        <v>1143.3</v>
      </c>
      <c r="H79" s="265">
        <f>$E79*$AA$7*X$3</f>
        <v>914.64</v>
      </c>
      <c r="I79" s="265">
        <f>$E79*$AA$7*Y$3</f>
        <v>1143.3</v>
      </c>
      <c r="J79" s="265">
        <f>$E79*$AA$7*Z$3</f>
        <v>1143.3</v>
      </c>
      <c r="K79" s="266">
        <f>SUM(F79:J79)</f>
        <v>5487.84</v>
      </c>
      <c r="L79" s="106"/>
      <c r="M79" s="106">
        <f>$L79*$AF$7*AB$3</f>
        <v>0</v>
      </c>
      <c r="N79" s="106">
        <f>$L79*$AF$7*AC$3</f>
        <v>0</v>
      </c>
      <c r="O79" s="107">
        <f>$L79*$AF$7*AD$3</f>
        <v>0</v>
      </c>
      <c r="P79" s="107">
        <f>$L79*$AF$7*AE$3</f>
        <v>0</v>
      </c>
      <c r="Q79" s="108">
        <f>SUM(M79:P79)</f>
        <v>0</v>
      </c>
      <c r="R79" s="108">
        <f>Q79+K79</f>
        <v>5487.84</v>
      </c>
      <c r="S79" s="101"/>
      <c r="AH79" s="206"/>
      <c r="AI79" s="101"/>
    </row>
    <row r="80" spans="1:35" s="88" customFormat="1" ht="15">
      <c r="A80" s="131">
        <v>69</v>
      </c>
      <c r="B80" s="132"/>
      <c r="C80" s="141"/>
      <c r="D80" s="267" t="s">
        <v>24</v>
      </c>
      <c r="E80" s="264">
        <v>39</v>
      </c>
      <c r="F80" s="265">
        <f>$E80*$AA$7*V$4</f>
        <v>1205.0999999999999</v>
      </c>
      <c r="G80" s="265">
        <f>$E80*$AA$7*W$4</f>
        <v>1205.0999999999999</v>
      </c>
      <c r="H80" s="265">
        <f>$E80*$AA$7*X$4</f>
        <v>964.07999999999993</v>
      </c>
      <c r="I80" s="265">
        <f>$E80*$AA$7*Y$4</f>
        <v>1205.0999999999999</v>
      </c>
      <c r="J80" s="265">
        <f>$E80*$AA$7*Z$4</f>
        <v>1205.0999999999999</v>
      </c>
      <c r="K80" s="266">
        <f>SUM(F80:J80)</f>
        <v>5784.48</v>
      </c>
      <c r="L80" s="106"/>
      <c r="M80" s="106">
        <f>$L80*$AF$7*AB$4</f>
        <v>0</v>
      </c>
      <c r="N80" s="106">
        <f>$L80*$AF$7*AC$4</f>
        <v>0</v>
      </c>
      <c r="O80" s="107">
        <f>$L80*$AF$7*AD$4</f>
        <v>0</v>
      </c>
      <c r="P80" s="107">
        <f>$L80*$AF$7*AE$4</f>
        <v>0</v>
      </c>
      <c r="Q80" s="108">
        <f>SUM(M80:P80)</f>
        <v>0</v>
      </c>
      <c r="R80" s="108">
        <f>Q80+K80</f>
        <v>5784.48</v>
      </c>
      <c r="S80" s="101"/>
      <c r="AH80" s="206"/>
      <c r="AI80" s="101"/>
    </row>
    <row r="81" spans="1:35" s="88" customFormat="1" ht="15">
      <c r="A81" s="130">
        <v>70</v>
      </c>
      <c r="B81" s="17"/>
      <c r="C81" s="68"/>
      <c r="D81" s="268" t="s">
        <v>25</v>
      </c>
      <c r="E81" s="264">
        <v>29</v>
      </c>
      <c r="F81" s="265">
        <f>$E81*$AA$7*V$5</f>
        <v>896.1</v>
      </c>
      <c r="G81" s="265">
        <f>$E81*$AA$7*W$5</f>
        <v>896.1</v>
      </c>
      <c r="H81" s="265">
        <f>$E81*$AA$7*X$5</f>
        <v>716.88</v>
      </c>
      <c r="I81" s="265">
        <f>$E81*$AA$7*Y$5</f>
        <v>896.1</v>
      </c>
      <c r="J81" s="265">
        <f>$E81*$AA$7*Z$5</f>
        <v>896.1</v>
      </c>
      <c r="K81" s="266">
        <f>SUM(F81:J81)</f>
        <v>4301.28</v>
      </c>
      <c r="L81" s="106"/>
      <c r="M81" s="106">
        <f>$L81*$AF$7*AB$5</f>
        <v>0</v>
      </c>
      <c r="N81" s="106">
        <f>$L81*$AF$7*AC$5</f>
        <v>0</v>
      </c>
      <c r="O81" s="107">
        <f>$L81*$AF$7*AD$5</f>
        <v>0</v>
      </c>
      <c r="P81" s="107">
        <f>$L81*$AF$7*AE$5</f>
        <v>0</v>
      </c>
      <c r="Q81" s="108">
        <f>SUM(M81:P81)</f>
        <v>0</v>
      </c>
      <c r="R81" s="108">
        <f>Q81+K81</f>
        <v>4301.28</v>
      </c>
      <c r="S81" s="101"/>
      <c r="AH81" s="206"/>
      <c r="AI81" s="101"/>
    </row>
    <row r="82" spans="1:35" s="88" customFormat="1" ht="15">
      <c r="A82" s="130">
        <v>71</v>
      </c>
      <c r="B82" s="17">
        <v>1</v>
      </c>
      <c r="C82" s="140">
        <v>15</v>
      </c>
      <c r="D82" s="259" t="s">
        <v>54</v>
      </c>
      <c r="E82" s="260">
        <f t="shared" ref="E82:R82" si="16">SUM(E83:E86)</f>
        <v>182</v>
      </c>
      <c r="F82" s="261">
        <f t="shared" si="16"/>
        <v>5623.7999999999993</v>
      </c>
      <c r="G82" s="261">
        <f t="shared" si="16"/>
        <v>5299.3499999999995</v>
      </c>
      <c r="H82" s="261">
        <f t="shared" si="16"/>
        <v>4499.04</v>
      </c>
      <c r="I82" s="261">
        <f t="shared" si="16"/>
        <v>5623.7999999999993</v>
      </c>
      <c r="J82" s="261">
        <f t="shared" si="16"/>
        <v>5623.7999999999993</v>
      </c>
      <c r="K82" s="262">
        <f t="shared" si="16"/>
        <v>26669.79</v>
      </c>
      <c r="L82" s="103">
        <f t="shared" si="16"/>
        <v>0</v>
      </c>
      <c r="M82" s="103">
        <f t="shared" si="16"/>
        <v>0</v>
      </c>
      <c r="N82" s="103">
        <f t="shared" si="16"/>
        <v>0</v>
      </c>
      <c r="O82" s="104">
        <f t="shared" si="16"/>
        <v>0</v>
      </c>
      <c r="P82" s="104">
        <f t="shared" si="16"/>
        <v>0</v>
      </c>
      <c r="Q82" s="105">
        <f t="shared" si="16"/>
        <v>0</v>
      </c>
      <c r="R82" s="105">
        <f t="shared" si="16"/>
        <v>26669.79</v>
      </c>
      <c r="S82" s="101"/>
      <c r="AH82" s="207"/>
      <c r="AI82" s="101"/>
    </row>
    <row r="83" spans="1:35" s="88" customFormat="1" ht="15">
      <c r="A83" s="131">
        <v>72</v>
      </c>
      <c r="B83" s="132"/>
      <c r="C83" s="141"/>
      <c r="D83" s="263" t="s">
        <v>22</v>
      </c>
      <c r="E83" s="264">
        <v>42</v>
      </c>
      <c r="F83" s="265">
        <f>$E83*$AA$7*V$2</f>
        <v>1297.8</v>
      </c>
      <c r="G83" s="265">
        <f>$E83*$AA$7*W$2</f>
        <v>973.35</v>
      </c>
      <c r="H83" s="265">
        <f>$E83*$AA$7*X$2</f>
        <v>1038.24</v>
      </c>
      <c r="I83" s="265">
        <f>$E83*$AA$7*Y$2</f>
        <v>1297.8</v>
      </c>
      <c r="J83" s="265">
        <f>$E83*$AA$7*Z$2</f>
        <v>1297.8</v>
      </c>
      <c r="K83" s="266">
        <f>SUM(F83:J83)</f>
        <v>5904.9900000000007</v>
      </c>
      <c r="L83" s="106"/>
      <c r="M83" s="106">
        <f>$L83*$AF$7*AB$2</f>
        <v>0</v>
      </c>
      <c r="N83" s="106">
        <f>$L83*$AF$7*AC$2</f>
        <v>0</v>
      </c>
      <c r="O83" s="107">
        <f>$L83*$AF$7*AD$2</f>
        <v>0</v>
      </c>
      <c r="P83" s="107">
        <f>$L83*$AF$7*AE$2</f>
        <v>0</v>
      </c>
      <c r="Q83" s="108">
        <f>SUM(M83:P83)</f>
        <v>0</v>
      </c>
      <c r="R83" s="108">
        <f>Q83+K83</f>
        <v>5904.9900000000007</v>
      </c>
      <c r="S83" s="101"/>
      <c r="AH83" s="206"/>
      <c r="AI83" s="101"/>
    </row>
    <row r="84" spans="1:35" s="88" customFormat="1" ht="15">
      <c r="A84" s="130">
        <v>73</v>
      </c>
      <c r="B84" s="17"/>
      <c r="C84" s="141"/>
      <c r="D84" s="267" t="s">
        <v>23</v>
      </c>
      <c r="E84" s="264">
        <v>48</v>
      </c>
      <c r="F84" s="265">
        <f>$E84*$AA$7*V$3</f>
        <v>1483.1999999999998</v>
      </c>
      <c r="G84" s="265">
        <f>$E84*$AA$7*W$3</f>
        <v>1483.1999999999998</v>
      </c>
      <c r="H84" s="265">
        <f>$E84*$AA$7*X$3</f>
        <v>1186.56</v>
      </c>
      <c r="I84" s="265">
        <f>$E84*$AA$7*Y$3</f>
        <v>1483.1999999999998</v>
      </c>
      <c r="J84" s="265">
        <f>$E84*$AA$7*Z$3</f>
        <v>1483.1999999999998</v>
      </c>
      <c r="K84" s="266">
        <f>SUM(F84:J84)</f>
        <v>7119.3599999999988</v>
      </c>
      <c r="L84" s="106"/>
      <c r="M84" s="106">
        <f>$L84*$AF$7*AB$3</f>
        <v>0</v>
      </c>
      <c r="N84" s="106">
        <f>$L84*$AF$7*AC$3</f>
        <v>0</v>
      </c>
      <c r="O84" s="107">
        <f>$L84*$AF$7*AD$3</f>
        <v>0</v>
      </c>
      <c r="P84" s="107">
        <f>$L84*$AF$7*AE$3</f>
        <v>0</v>
      </c>
      <c r="Q84" s="108">
        <f>SUM(M84:P84)</f>
        <v>0</v>
      </c>
      <c r="R84" s="108">
        <f>Q84+K84</f>
        <v>7119.3599999999988</v>
      </c>
      <c r="S84" s="101"/>
      <c r="AH84" s="206"/>
      <c r="AI84" s="101"/>
    </row>
    <row r="85" spans="1:35" s="88" customFormat="1" ht="15">
      <c r="A85" s="130">
        <v>74</v>
      </c>
      <c r="B85" s="17"/>
      <c r="C85" s="141"/>
      <c r="D85" s="267" t="s">
        <v>24</v>
      </c>
      <c r="E85" s="264">
        <v>38</v>
      </c>
      <c r="F85" s="265">
        <f>$E85*$AA$7*V$4</f>
        <v>1174.1999999999998</v>
      </c>
      <c r="G85" s="265">
        <f>$E85*$AA$7*W$4</f>
        <v>1174.1999999999998</v>
      </c>
      <c r="H85" s="265">
        <f>$E85*$AA$7*X$4</f>
        <v>939.3599999999999</v>
      </c>
      <c r="I85" s="265">
        <f>$E85*$AA$7*Y$4</f>
        <v>1174.1999999999998</v>
      </c>
      <c r="J85" s="265">
        <f>$E85*$AA$7*Z$4</f>
        <v>1174.1999999999998</v>
      </c>
      <c r="K85" s="266">
        <f>SUM(F85:J85)</f>
        <v>5636.1599999999989</v>
      </c>
      <c r="L85" s="106"/>
      <c r="M85" s="106">
        <f>$L85*$AF$7*AB$4</f>
        <v>0</v>
      </c>
      <c r="N85" s="106">
        <f>$L85*$AF$7*AC$4</f>
        <v>0</v>
      </c>
      <c r="O85" s="107">
        <f>$L85*$AF$7*AD$4</f>
        <v>0</v>
      </c>
      <c r="P85" s="107">
        <f>$L85*$AF$7*AE$4</f>
        <v>0</v>
      </c>
      <c r="Q85" s="108">
        <f>SUM(M85:P85)</f>
        <v>0</v>
      </c>
      <c r="R85" s="108">
        <f>Q85+K85</f>
        <v>5636.1599999999989</v>
      </c>
      <c r="S85" s="101"/>
      <c r="AH85" s="206"/>
      <c r="AI85" s="101"/>
    </row>
    <row r="86" spans="1:35" s="88" customFormat="1" ht="15">
      <c r="A86" s="131">
        <v>75</v>
      </c>
      <c r="B86" s="132"/>
      <c r="C86" s="68"/>
      <c r="D86" s="268" t="s">
        <v>25</v>
      </c>
      <c r="E86" s="264">
        <v>54</v>
      </c>
      <c r="F86" s="265">
        <f>$E86*$AA$7*V$5</f>
        <v>1668.6</v>
      </c>
      <c r="G86" s="265">
        <f>$E86*$AA$7*W$5</f>
        <v>1668.6</v>
      </c>
      <c r="H86" s="265">
        <f>$E86*$AA$7*X$5</f>
        <v>1334.8799999999999</v>
      </c>
      <c r="I86" s="265">
        <f>$E86*$AA$7*Y$5</f>
        <v>1668.6</v>
      </c>
      <c r="J86" s="265">
        <f>$E86*$AA$7*Z$5</f>
        <v>1668.6</v>
      </c>
      <c r="K86" s="266">
        <f>SUM(F86:J86)</f>
        <v>8009.2800000000007</v>
      </c>
      <c r="L86" s="106"/>
      <c r="M86" s="106">
        <f>$L86*$AF$7*AB$5</f>
        <v>0</v>
      </c>
      <c r="N86" s="106">
        <f>$L86*$AF$7*AC$5</f>
        <v>0</v>
      </c>
      <c r="O86" s="107">
        <f>$L86*$AF$7*AD$5</f>
        <v>0</v>
      </c>
      <c r="P86" s="107">
        <f>$L86*$AF$7*AE$5</f>
        <v>0</v>
      </c>
      <c r="Q86" s="108">
        <f>SUM(M86:P86)</f>
        <v>0</v>
      </c>
      <c r="R86" s="108">
        <f>Q86+K86</f>
        <v>8009.2800000000007</v>
      </c>
      <c r="S86" s="101"/>
      <c r="AH86" s="206"/>
      <c r="AI86" s="101"/>
    </row>
    <row r="87" spans="1:35" s="88" customFormat="1" ht="15">
      <c r="A87" s="130">
        <v>76</v>
      </c>
      <c r="B87" s="17">
        <v>1</v>
      </c>
      <c r="C87" s="140">
        <v>16</v>
      </c>
      <c r="D87" s="259" t="s">
        <v>55</v>
      </c>
      <c r="E87" s="260">
        <f t="shared" ref="E87:R87" si="17">SUM(E88:E91)</f>
        <v>269</v>
      </c>
      <c r="F87" s="261">
        <f t="shared" si="17"/>
        <v>8312.0999999999985</v>
      </c>
      <c r="G87" s="261">
        <f t="shared" si="17"/>
        <v>7709.5499999999993</v>
      </c>
      <c r="H87" s="261">
        <f t="shared" si="17"/>
        <v>6649.68</v>
      </c>
      <c r="I87" s="261">
        <f t="shared" si="17"/>
        <v>8312.0999999999985</v>
      </c>
      <c r="J87" s="261">
        <f t="shared" si="17"/>
        <v>8312.0999999999985</v>
      </c>
      <c r="K87" s="262">
        <f t="shared" si="17"/>
        <v>39295.53</v>
      </c>
      <c r="L87" s="103">
        <f t="shared" si="17"/>
        <v>0</v>
      </c>
      <c r="M87" s="103">
        <f t="shared" si="17"/>
        <v>0</v>
      </c>
      <c r="N87" s="103">
        <f t="shared" si="17"/>
        <v>0</v>
      </c>
      <c r="O87" s="104">
        <f t="shared" si="17"/>
        <v>0</v>
      </c>
      <c r="P87" s="104">
        <f t="shared" si="17"/>
        <v>0</v>
      </c>
      <c r="Q87" s="105">
        <f t="shared" si="17"/>
        <v>0</v>
      </c>
      <c r="R87" s="105">
        <f t="shared" si="17"/>
        <v>39295.53</v>
      </c>
      <c r="S87" s="101"/>
      <c r="AH87" s="207"/>
      <c r="AI87" s="101"/>
    </row>
    <row r="88" spans="1:35" s="88" customFormat="1" ht="15">
      <c r="A88" s="130">
        <v>77</v>
      </c>
      <c r="B88" s="17"/>
      <c r="C88" s="141"/>
      <c r="D88" s="263" t="s">
        <v>22</v>
      </c>
      <c r="E88" s="264">
        <v>78</v>
      </c>
      <c r="F88" s="265">
        <f>$E88*$AA$7*V$2</f>
        <v>2410.1999999999998</v>
      </c>
      <c r="G88" s="265">
        <f>$E88*$AA$7*W$2</f>
        <v>1807.6499999999999</v>
      </c>
      <c r="H88" s="265">
        <f>$E88*$AA$7*X$2</f>
        <v>1928.1599999999999</v>
      </c>
      <c r="I88" s="265">
        <f>$E88*$AA$7*Y$2</f>
        <v>2410.1999999999998</v>
      </c>
      <c r="J88" s="265">
        <f>$E88*$AA$7*Z$2</f>
        <v>2410.1999999999998</v>
      </c>
      <c r="K88" s="266">
        <f>SUM(F88:J88)</f>
        <v>10966.41</v>
      </c>
      <c r="L88" s="106"/>
      <c r="M88" s="106">
        <f>$L88*$AF$7*AB$2</f>
        <v>0</v>
      </c>
      <c r="N88" s="106">
        <f>$L88*$AF$7*AC$2</f>
        <v>0</v>
      </c>
      <c r="O88" s="107">
        <f>$L88*$AF$7*AD$2</f>
        <v>0</v>
      </c>
      <c r="P88" s="107">
        <f>$L88*$AF$7*AE$2</f>
        <v>0</v>
      </c>
      <c r="Q88" s="108">
        <f>SUM(M88:P88)</f>
        <v>0</v>
      </c>
      <c r="R88" s="108">
        <f>Q88+K88</f>
        <v>10966.41</v>
      </c>
      <c r="S88" s="101"/>
      <c r="AH88" s="206"/>
      <c r="AI88" s="101"/>
    </row>
    <row r="89" spans="1:35" s="88" customFormat="1" ht="15">
      <c r="A89" s="131">
        <v>78</v>
      </c>
      <c r="B89" s="132"/>
      <c r="C89" s="141"/>
      <c r="D89" s="267" t="s">
        <v>23</v>
      </c>
      <c r="E89" s="264">
        <v>58</v>
      </c>
      <c r="F89" s="265">
        <f>$E89*$AA$7*V$3</f>
        <v>1792.2</v>
      </c>
      <c r="G89" s="265">
        <f>$E89*$AA$7*W$3</f>
        <v>1792.2</v>
      </c>
      <c r="H89" s="265">
        <f>$E89*$AA$7*X$3</f>
        <v>1433.76</v>
      </c>
      <c r="I89" s="265">
        <f>$E89*$AA$7*Y$3</f>
        <v>1792.2</v>
      </c>
      <c r="J89" s="265">
        <f>$E89*$AA$7*Z$3</f>
        <v>1792.2</v>
      </c>
      <c r="K89" s="266">
        <f>SUM(F89:J89)</f>
        <v>8602.56</v>
      </c>
      <c r="L89" s="106"/>
      <c r="M89" s="106">
        <f>$L89*$AF$7*AB$3</f>
        <v>0</v>
      </c>
      <c r="N89" s="106">
        <f>$L89*$AF$7*AC$3</f>
        <v>0</v>
      </c>
      <c r="O89" s="107">
        <f>$L89*$AF$7*AD$3</f>
        <v>0</v>
      </c>
      <c r="P89" s="107">
        <f>$L89*$AF$7*AE$3</f>
        <v>0</v>
      </c>
      <c r="Q89" s="108">
        <f>SUM(M89:P89)</f>
        <v>0</v>
      </c>
      <c r="R89" s="108">
        <f>Q89+K89</f>
        <v>8602.56</v>
      </c>
      <c r="S89" s="101"/>
      <c r="AH89" s="206"/>
      <c r="AI89" s="101"/>
    </row>
    <row r="90" spans="1:35" s="88" customFormat="1" ht="15">
      <c r="A90" s="130">
        <v>79</v>
      </c>
      <c r="B90" s="17"/>
      <c r="C90" s="141"/>
      <c r="D90" s="267" t="s">
        <v>24</v>
      </c>
      <c r="E90" s="264">
        <v>68</v>
      </c>
      <c r="F90" s="265">
        <f>$E90*$AA$7*V$4</f>
        <v>2101.1999999999998</v>
      </c>
      <c r="G90" s="265">
        <f>$E90*$AA$7*W$4</f>
        <v>2101.1999999999998</v>
      </c>
      <c r="H90" s="265">
        <f>$E90*$AA$7*X$4</f>
        <v>1680.96</v>
      </c>
      <c r="I90" s="265">
        <f>$E90*$AA$7*Y$4</f>
        <v>2101.1999999999998</v>
      </c>
      <c r="J90" s="265">
        <f>$E90*$AA$7*Z$4</f>
        <v>2101.1999999999998</v>
      </c>
      <c r="K90" s="266">
        <f>SUM(F90:J90)</f>
        <v>10085.759999999998</v>
      </c>
      <c r="L90" s="106"/>
      <c r="M90" s="106">
        <f>$L90*$AF$7*AB$4</f>
        <v>0</v>
      </c>
      <c r="N90" s="106">
        <f>$L90*$AF$7*AC$4</f>
        <v>0</v>
      </c>
      <c r="O90" s="107">
        <f>$L90*$AF$7*AD$4</f>
        <v>0</v>
      </c>
      <c r="P90" s="107">
        <f>$L90*$AF$7*AE$4</f>
        <v>0</v>
      </c>
      <c r="Q90" s="108">
        <f>SUM(M90:P90)</f>
        <v>0</v>
      </c>
      <c r="R90" s="108">
        <f>Q90+K90</f>
        <v>10085.759999999998</v>
      </c>
      <c r="S90" s="101"/>
      <c r="AH90" s="206"/>
      <c r="AI90" s="101"/>
    </row>
    <row r="91" spans="1:35" s="88" customFormat="1" ht="15">
      <c r="A91" s="130">
        <v>80</v>
      </c>
      <c r="B91" s="17"/>
      <c r="C91" s="68"/>
      <c r="D91" s="268" t="s">
        <v>25</v>
      </c>
      <c r="E91" s="264">
        <v>65</v>
      </c>
      <c r="F91" s="265">
        <f>$E91*$AA$7*V$5</f>
        <v>2008.5</v>
      </c>
      <c r="G91" s="265">
        <f>$E91*$AA$7*W$5</f>
        <v>2008.5</v>
      </c>
      <c r="H91" s="265">
        <f>$E91*$AA$7*X$5</f>
        <v>1606.8</v>
      </c>
      <c r="I91" s="265">
        <f>$E91*$AA$7*Y$5</f>
        <v>2008.5</v>
      </c>
      <c r="J91" s="265">
        <f>$E91*$AA$7*Z$5</f>
        <v>2008.5</v>
      </c>
      <c r="K91" s="266">
        <f>SUM(F91:J91)</f>
        <v>9640.7999999999993</v>
      </c>
      <c r="L91" s="106"/>
      <c r="M91" s="106">
        <f>$L91*$AF$7*AB$5</f>
        <v>0</v>
      </c>
      <c r="N91" s="106">
        <f>$L91*$AF$7*AC$5</f>
        <v>0</v>
      </c>
      <c r="O91" s="107">
        <f>$L91*$AF$7*AD$5</f>
        <v>0</v>
      </c>
      <c r="P91" s="107">
        <f>$L91*$AF$7*AE$5</f>
        <v>0</v>
      </c>
      <c r="Q91" s="108">
        <f>SUM(M91:P91)</f>
        <v>0</v>
      </c>
      <c r="R91" s="108">
        <f>Q91+K91</f>
        <v>9640.7999999999993</v>
      </c>
      <c r="S91" s="101"/>
      <c r="AH91" s="206"/>
      <c r="AI91" s="101"/>
    </row>
    <row r="92" spans="1:35" s="88" customFormat="1" ht="15">
      <c r="A92" s="131">
        <v>81</v>
      </c>
      <c r="B92" s="132">
        <v>1</v>
      </c>
      <c r="C92" s="140">
        <v>17</v>
      </c>
      <c r="D92" s="259" t="s">
        <v>56</v>
      </c>
      <c r="E92" s="260">
        <f t="shared" ref="E92:R92" si="18">SUM(E93:E96)</f>
        <v>65</v>
      </c>
      <c r="F92" s="261">
        <f t="shared" si="18"/>
        <v>2008.4999999999998</v>
      </c>
      <c r="G92" s="261">
        <f t="shared" si="18"/>
        <v>1900.35</v>
      </c>
      <c r="H92" s="261">
        <f t="shared" si="18"/>
        <v>1606.7999999999997</v>
      </c>
      <c r="I92" s="261">
        <f t="shared" si="18"/>
        <v>2008.4999999999998</v>
      </c>
      <c r="J92" s="261">
        <f t="shared" si="18"/>
        <v>2008.4999999999998</v>
      </c>
      <c r="K92" s="262">
        <f t="shared" si="18"/>
        <v>9532.65</v>
      </c>
      <c r="L92" s="103">
        <f t="shared" si="18"/>
        <v>0</v>
      </c>
      <c r="M92" s="103">
        <f t="shared" si="18"/>
        <v>0</v>
      </c>
      <c r="N92" s="103">
        <f t="shared" si="18"/>
        <v>0</v>
      </c>
      <c r="O92" s="104">
        <f t="shared" si="18"/>
        <v>0</v>
      </c>
      <c r="P92" s="104">
        <f t="shared" si="18"/>
        <v>0</v>
      </c>
      <c r="Q92" s="105">
        <f t="shared" si="18"/>
        <v>0</v>
      </c>
      <c r="R92" s="105">
        <f t="shared" si="18"/>
        <v>9532.65</v>
      </c>
      <c r="S92" s="101"/>
      <c r="AH92" s="207"/>
      <c r="AI92" s="101"/>
    </row>
    <row r="93" spans="1:35" s="88" customFormat="1" ht="15">
      <c r="A93" s="130">
        <v>82</v>
      </c>
      <c r="B93" s="17"/>
      <c r="C93" s="141"/>
      <c r="D93" s="263" t="s">
        <v>22</v>
      </c>
      <c r="E93" s="264">
        <v>14</v>
      </c>
      <c r="F93" s="265">
        <f>$E93*$AA$7*V$2</f>
        <v>432.59999999999997</v>
      </c>
      <c r="G93" s="265">
        <f>$E93*$AA$7*W$2</f>
        <v>324.45</v>
      </c>
      <c r="H93" s="265">
        <f>$E93*$AA$7*X$2</f>
        <v>346.08</v>
      </c>
      <c r="I93" s="265">
        <f>$E93*$AA$7*Y$2</f>
        <v>432.59999999999997</v>
      </c>
      <c r="J93" s="265">
        <f>$E93*$AA$7*Z$2</f>
        <v>432.59999999999997</v>
      </c>
      <c r="K93" s="266">
        <f>SUM(F93:J93)</f>
        <v>1968.3299999999997</v>
      </c>
      <c r="L93" s="106"/>
      <c r="M93" s="106">
        <f>$L93*$AF$7*AB$2</f>
        <v>0</v>
      </c>
      <c r="N93" s="106">
        <f>$L93*$AF$7*AC$2</f>
        <v>0</v>
      </c>
      <c r="O93" s="107">
        <f>$L93*$AF$7*AD$2</f>
        <v>0</v>
      </c>
      <c r="P93" s="107">
        <f>$L93*$AF$7*AE$2</f>
        <v>0</v>
      </c>
      <c r="Q93" s="108">
        <f>SUM(M93:P93)</f>
        <v>0</v>
      </c>
      <c r="R93" s="108">
        <f>Q93+K93</f>
        <v>1968.3299999999997</v>
      </c>
      <c r="S93" s="101"/>
      <c r="AH93" s="206"/>
      <c r="AI93" s="101"/>
    </row>
    <row r="94" spans="1:35" s="88" customFormat="1" ht="15">
      <c r="A94" s="130">
        <v>83</v>
      </c>
      <c r="B94" s="17"/>
      <c r="C94" s="141"/>
      <c r="D94" s="267" t="s">
        <v>23</v>
      </c>
      <c r="E94" s="264">
        <v>15</v>
      </c>
      <c r="F94" s="265">
        <f>$E94*$AA$7*V$3</f>
        <v>463.49999999999994</v>
      </c>
      <c r="G94" s="265">
        <f>$E94*$AA$7*W$3</f>
        <v>463.49999999999994</v>
      </c>
      <c r="H94" s="265">
        <f>$E94*$AA$7*X$3</f>
        <v>370.79999999999995</v>
      </c>
      <c r="I94" s="265">
        <f>$E94*$AA$7*Y$3</f>
        <v>463.49999999999994</v>
      </c>
      <c r="J94" s="265">
        <f>$E94*$AA$7*Z$3</f>
        <v>463.49999999999994</v>
      </c>
      <c r="K94" s="266">
        <f>SUM(F94:J94)</f>
        <v>2224.7999999999997</v>
      </c>
      <c r="L94" s="106"/>
      <c r="M94" s="106">
        <f>$L94*$AF$7*AB$3</f>
        <v>0</v>
      </c>
      <c r="N94" s="106">
        <f>$L94*$AF$7*AC$3</f>
        <v>0</v>
      </c>
      <c r="O94" s="107">
        <f>$L94*$AF$7*AD$3</f>
        <v>0</v>
      </c>
      <c r="P94" s="107">
        <f>$L94*$AF$7*AE$3</f>
        <v>0</v>
      </c>
      <c r="Q94" s="108">
        <f>SUM(M94:P94)</f>
        <v>0</v>
      </c>
      <c r="R94" s="108">
        <f>Q94+K94</f>
        <v>2224.7999999999997</v>
      </c>
      <c r="S94" s="101"/>
      <c r="AH94" s="206"/>
      <c r="AI94" s="101"/>
    </row>
    <row r="95" spans="1:35" s="88" customFormat="1" ht="15">
      <c r="A95" s="131">
        <v>84</v>
      </c>
      <c r="B95" s="132"/>
      <c r="C95" s="141"/>
      <c r="D95" s="267" t="s">
        <v>24</v>
      </c>
      <c r="E95" s="264">
        <v>23</v>
      </c>
      <c r="F95" s="265">
        <f>$E95*$AA$7*V$4</f>
        <v>710.69999999999993</v>
      </c>
      <c r="G95" s="265">
        <f>$E95*$AA$7*W$4</f>
        <v>710.69999999999993</v>
      </c>
      <c r="H95" s="265">
        <f>$E95*$AA$7*X$4</f>
        <v>568.55999999999995</v>
      </c>
      <c r="I95" s="265">
        <f>$E95*$AA$7*Y$4</f>
        <v>710.69999999999993</v>
      </c>
      <c r="J95" s="265">
        <f>$E95*$AA$7*Z$4</f>
        <v>710.69999999999993</v>
      </c>
      <c r="K95" s="266">
        <f>SUM(F95:J95)</f>
        <v>3411.3599999999997</v>
      </c>
      <c r="L95" s="106"/>
      <c r="M95" s="106">
        <f>$L95*$AF$7*AB$4</f>
        <v>0</v>
      </c>
      <c r="N95" s="106">
        <f>$L95*$AF$7*AC$4</f>
        <v>0</v>
      </c>
      <c r="O95" s="107">
        <f>$L95*$AF$7*AD$4</f>
        <v>0</v>
      </c>
      <c r="P95" s="107">
        <f>$L95*$AF$7*AE$4</f>
        <v>0</v>
      </c>
      <c r="Q95" s="108">
        <f>SUM(M95:P95)</f>
        <v>0</v>
      </c>
      <c r="R95" s="108">
        <f>Q95+K95</f>
        <v>3411.3599999999997</v>
      </c>
      <c r="S95" s="101"/>
      <c r="AH95" s="206"/>
      <c r="AI95" s="101"/>
    </row>
    <row r="96" spans="1:35" s="88" customFormat="1" ht="15">
      <c r="A96" s="130">
        <v>85</v>
      </c>
      <c r="B96" s="17"/>
      <c r="C96" s="68"/>
      <c r="D96" s="268" t="s">
        <v>25</v>
      </c>
      <c r="E96" s="264">
        <v>13</v>
      </c>
      <c r="F96" s="265">
        <f>$E96*$AA$7*V$5</f>
        <v>401.70000000000005</v>
      </c>
      <c r="G96" s="265">
        <f>$E96*$AA$7*W$5</f>
        <v>401.70000000000005</v>
      </c>
      <c r="H96" s="265">
        <f>$E96*$AA$7*X$5</f>
        <v>321.36</v>
      </c>
      <c r="I96" s="265">
        <f>$E96*$AA$7*Y$5</f>
        <v>401.70000000000005</v>
      </c>
      <c r="J96" s="265">
        <f>$E96*$AA$7*Z$5</f>
        <v>401.70000000000005</v>
      </c>
      <c r="K96" s="266">
        <f>SUM(F96:J96)</f>
        <v>1928.1600000000003</v>
      </c>
      <c r="L96" s="106"/>
      <c r="M96" s="106">
        <f>$L96*$AF$7*AB$5</f>
        <v>0</v>
      </c>
      <c r="N96" s="106">
        <f>$L96*$AF$7*AC$5</f>
        <v>0</v>
      </c>
      <c r="O96" s="107">
        <f>$L96*$AF$7*AD$5</f>
        <v>0</v>
      </c>
      <c r="P96" s="107">
        <f>$L96*$AF$7*AE$5</f>
        <v>0</v>
      </c>
      <c r="Q96" s="108">
        <f>SUM(M96:P96)</f>
        <v>0</v>
      </c>
      <c r="R96" s="108">
        <f>Q96+K96</f>
        <v>1928.1600000000003</v>
      </c>
      <c r="S96" s="101"/>
      <c r="AH96" s="206"/>
      <c r="AI96" s="101"/>
    </row>
    <row r="97" spans="1:35" s="88" customFormat="1" ht="15">
      <c r="A97" s="130">
        <v>91</v>
      </c>
      <c r="B97" s="17">
        <v>1</v>
      </c>
      <c r="C97" s="140">
        <v>18</v>
      </c>
      <c r="D97" s="259" t="s">
        <v>57</v>
      </c>
      <c r="E97" s="260">
        <f t="shared" ref="E97:R97" si="19">SUM(E98:E101)</f>
        <v>38</v>
      </c>
      <c r="F97" s="261">
        <f t="shared" si="19"/>
        <v>1174.1999999999998</v>
      </c>
      <c r="G97" s="261">
        <f t="shared" si="19"/>
        <v>1151.0249999999999</v>
      </c>
      <c r="H97" s="261">
        <f t="shared" si="19"/>
        <v>939.3599999999999</v>
      </c>
      <c r="I97" s="261">
        <f t="shared" si="19"/>
        <v>1174.1999999999998</v>
      </c>
      <c r="J97" s="261">
        <f t="shared" si="19"/>
        <v>1174.1999999999998</v>
      </c>
      <c r="K97" s="262">
        <f t="shared" si="19"/>
        <v>5612.9849999999997</v>
      </c>
      <c r="L97" s="103">
        <f t="shared" si="19"/>
        <v>0</v>
      </c>
      <c r="M97" s="103">
        <f t="shared" si="19"/>
        <v>0</v>
      </c>
      <c r="N97" s="103">
        <f t="shared" si="19"/>
        <v>0</v>
      </c>
      <c r="O97" s="104">
        <f t="shared" si="19"/>
        <v>0</v>
      </c>
      <c r="P97" s="104">
        <f t="shared" si="19"/>
        <v>0</v>
      </c>
      <c r="Q97" s="105">
        <f t="shared" si="19"/>
        <v>0</v>
      </c>
      <c r="R97" s="105">
        <f t="shared" si="19"/>
        <v>5612.9849999999997</v>
      </c>
      <c r="S97" s="101"/>
      <c r="AH97" s="207"/>
      <c r="AI97" s="101"/>
    </row>
    <row r="98" spans="1:35" s="88" customFormat="1" ht="15">
      <c r="A98" s="130">
        <v>92</v>
      </c>
      <c r="B98" s="17"/>
      <c r="C98" s="141"/>
      <c r="D98" s="263" t="s">
        <v>22</v>
      </c>
      <c r="E98" s="264">
        <v>3</v>
      </c>
      <c r="F98" s="265">
        <f>$E98*$AA$7*V$2</f>
        <v>92.699999999999989</v>
      </c>
      <c r="G98" s="265">
        <f>$E98*$AA$7*W$2</f>
        <v>69.524999999999991</v>
      </c>
      <c r="H98" s="265">
        <f>$E98*$AA$7*X$2</f>
        <v>74.16</v>
      </c>
      <c r="I98" s="265">
        <f>$E98*$AA$7*Y$2</f>
        <v>92.699999999999989</v>
      </c>
      <c r="J98" s="265">
        <f>$E98*$AA$7*Z$2</f>
        <v>92.699999999999989</v>
      </c>
      <c r="K98" s="266">
        <f>SUM(F98:J98)</f>
        <v>421.78499999999991</v>
      </c>
      <c r="L98" s="106"/>
      <c r="M98" s="106">
        <f>$L98*$AF$7*AB$2</f>
        <v>0</v>
      </c>
      <c r="N98" s="106">
        <f>$L98*$AF$7*AC$2</f>
        <v>0</v>
      </c>
      <c r="O98" s="107">
        <f>$L98*$AF$7*AD$2</f>
        <v>0</v>
      </c>
      <c r="P98" s="107">
        <f>$L98*$AF$7*AE$2</f>
        <v>0</v>
      </c>
      <c r="Q98" s="108">
        <f>SUM(M98:P98)</f>
        <v>0</v>
      </c>
      <c r="R98" s="108">
        <f>Q98+K98</f>
        <v>421.78499999999991</v>
      </c>
      <c r="S98" s="101"/>
      <c r="AH98" s="206"/>
      <c r="AI98" s="101"/>
    </row>
    <row r="99" spans="1:35" s="88" customFormat="1" ht="15">
      <c r="A99" s="131">
        <v>93</v>
      </c>
      <c r="B99" s="132"/>
      <c r="C99" s="141"/>
      <c r="D99" s="267" t="s">
        <v>23</v>
      </c>
      <c r="E99" s="264">
        <v>14</v>
      </c>
      <c r="F99" s="265">
        <f>$E99*$AA$7*V$3</f>
        <v>432.59999999999997</v>
      </c>
      <c r="G99" s="265">
        <f>$E99*$AA$7*W$3</f>
        <v>432.59999999999997</v>
      </c>
      <c r="H99" s="265">
        <f>$E99*$AA$7*X$3</f>
        <v>346.08</v>
      </c>
      <c r="I99" s="265">
        <f>$E99*$AA$7*Y$3</f>
        <v>432.59999999999997</v>
      </c>
      <c r="J99" s="265">
        <f>$E99*$AA$7*Z$3</f>
        <v>432.59999999999997</v>
      </c>
      <c r="K99" s="266">
        <f>SUM(F99:J99)</f>
        <v>2076.48</v>
      </c>
      <c r="L99" s="106"/>
      <c r="M99" s="106">
        <f>$L99*$AF$7*AB$3</f>
        <v>0</v>
      </c>
      <c r="N99" s="106">
        <f>$L99*$AF$7*AC$3</f>
        <v>0</v>
      </c>
      <c r="O99" s="107">
        <f>$L99*$AF$7*AD$3</f>
        <v>0</v>
      </c>
      <c r="P99" s="107">
        <f>$L99*$AF$7*AE$3</f>
        <v>0</v>
      </c>
      <c r="Q99" s="108">
        <f>SUM(M99:P99)</f>
        <v>0</v>
      </c>
      <c r="R99" s="108">
        <f>Q99+K99</f>
        <v>2076.48</v>
      </c>
      <c r="S99" s="101"/>
      <c r="AH99" s="206"/>
      <c r="AI99" s="101"/>
    </row>
    <row r="100" spans="1:35" s="88" customFormat="1" ht="15">
      <c r="A100" s="130">
        <v>94</v>
      </c>
      <c r="B100" s="17"/>
      <c r="C100" s="141"/>
      <c r="D100" s="267" t="s">
        <v>24</v>
      </c>
      <c r="E100" s="264">
        <v>11</v>
      </c>
      <c r="F100" s="265">
        <f>$E100*$AA$7*V$4</f>
        <v>339.9</v>
      </c>
      <c r="G100" s="265">
        <f>$E100*$AA$7*W$4</f>
        <v>339.9</v>
      </c>
      <c r="H100" s="265">
        <f>$E100*$AA$7*X$4</f>
        <v>271.91999999999996</v>
      </c>
      <c r="I100" s="265">
        <f>$E100*$AA$7*Y$4</f>
        <v>339.9</v>
      </c>
      <c r="J100" s="265">
        <f>$E100*$AA$7*Z$4</f>
        <v>339.9</v>
      </c>
      <c r="K100" s="266">
        <f>SUM(F100:J100)</f>
        <v>1631.52</v>
      </c>
      <c r="L100" s="106"/>
      <c r="M100" s="106">
        <f>$L100*$AF$7*AB$4</f>
        <v>0</v>
      </c>
      <c r="N100" s="106">
        <f>$L100*$AF$7*AC$4</f>
        <v>0</v>
      </c>
      <c r="O100" s="107">
        <f>$L100*$AF$7*AD$4</f>
        <v>0</v>
      </c>
      <c r="P100" s="107">
        <f>$L100*$AF$7*AE$4</f>
        <v>0</v>
      </c>
      <c r="Q100" s="108">
        <f>SUM(M100:P100)</f>
        <v>0</v>
      </c>
      <c r="R100" s="108">
        <f>Q100+K100</f>
        <v>1631.52</v>
      </c>
      <c r="S100" s="101"/>
      <c r="AH100" s="206"/>
      <c r="AI100" s="101"/>
    </row>
    <row r="101" spans="1:35" s="88" customFormat="1" ht="15">
      <c r="A101" s="130">
        <v>95</v>
      </c>
      <c r="B101" s="17"/>
      <c r="C101" s="68"/>
      <c r="D101" s="268" t="s">
        <v>25</v>
      </c>
      <c r="E101" s="264">
        <v>10</v>
      </c>
      <c r="F101" s="265">
        <f>$E101*$AA$7*V$5</f>
        <v>309</v>
      </c>
      <c r="G101" s="265">
        <f>$E101*$AA$7*W$5</f>
        <v>309</v>
      </c>
      <c r="H101" s="265">
        <f>$E101*$AA$7*X$5</f>
        <v>247.2</v>
      </c>
      <c r="I101" s="265">
        <f>$E101*$AA$7*Y$5</f>
        <v>309</v>
      </c>
      <c r="J101" s="265">
        <f>$E101*$AA$7*Z$5</f>
        <v>309</v>
      </c>
      <c r="K101" s="266">
        <f>SUM(F101:J101)</f>
        <v>1483.2</v>
      </c>
      <c r="L101" s="106"/>
      <c r="M101" s="106">
        <f>$L101*$AF$7*AB$5</f>
        <v>0</v>
      </c>
      <c r="N101" s="106">
        <f>$L101*$AF$7*AC$5</f>
        <v>0</v>
      </c>
      <c r="O101" s="107">
        <f>$L101*$AF$7*AD$5</f>
        <v>0</v>
      </c>
      <c r="P101" s="107">
        <f>$L101*$AF$7*AE$5</f>
        <v>0</v>
      </c>
      <c r="Q101" s="108">
        <f>SUM(M101:P101)</f>
        <v>0</v>
      </c>
      <c r="R101" s="108">
        <f>Q101+K101</f>
        <v>1483.2</v>
      </c>
      <c r="S101" s="101"/>
      <c r="AH101" s="206"/>
      <c r="AI101" s="101"/>
    </row>
    <row r="102" spans="1:35" s="88" customFormat="1" ht="15">
      <c r="A102" s="131">
        <v>96</v>
      </c>
      <c r="B102" s="17">
        <v>1</v>
      </c>
      <c r="C102" s="140">
        <v>19</v>
      </c>
      <c r="D102" s="259" t="s">
        <v>58</v>
      </c>
      <c r="E102" s="260">
        <f t="shared" ref="E102:R102" si="20">SUM(E103:E106)</f>
        <v>103</v>
      </c>
      <c r="F102" s="261">
        <f t="shared" si="20"/>
        <v>3182.7</v>
      </c>
      <c r="G102" s="261">
        <f t="shared" si="20"/>
        <v>3012.7499999999995</v>
      </c>
      <c r="H102" s="261">
        <f t="shared" si="20"/>
        <v>2546.16</v>
      </c>
      <c r="I102" s="261">
        <f t="shared" si="20"/>
        <v>3182.7</v>
      </c>
      <c r="J102" s="261">
        <f t="shared" si="20"/>
        <v>3182.7</v>
      </c>
      <c r="K102" s="262">
        <f t="shared" si="20"/>
        <v>15107.009999999998</v>
      </c>
      <c r="L102" s="103">
        <f t="shared" si="20"/>
        <v>0</v>
      </c>
      <c r="M102" s="103">
        <f t="shared" si="20"/>
        <v>0</v>
      </c>
      <c r="N102" s="103">
        <f t="shared" si="20"/>
        <v>0</v>
      </c>
      <c r="O102" s="104">
        <f t="shared" si="20"/>
        <v>0</v>
      </c>
      <c r="P102" s="104">
        <f t="shared" si="20"/>
        <v>0</v>
      </c>
      <c r="Q102" s="105">
        <f t="shared" si="20"/>
        <v>0</v>
      </c>
      <c r="R102" s="105">
        <f t="shared" si="20"/>
        <v>15107.009999999998</v>
      </c>
      <c r="S102" s="101"/>
      <c r="AH102" s="207"/>
      <c r="AI102" s="101"/>
    </row>
    <row r="103" spans="1:35" s="88" customFormat="1" ht="15">
      <c r="A103" s="130">
        <v>97</v>
      </c>
      <c r="B103" s="17"/>
      <c r="C103" s="141"/>
      <c r="D103" s="263" t="s">
        <v>22</v>
      </c>
      <c r="E103" s="264">
        <v>22</v>
      </c>
      <c r="F103" s="265">
        <f>$E103*$AA$7*V$2</f>
        <v>679.8</v>
      </c>
      <c r="G103" s="265">
        <f>$E103*$AA$7*W$2</f>
        <v>509.84999999999991</v>
      </c>
      <c r="H103" s="265">
        <f>$E103*$AA$7*X$2</f>
        <v>543.83999999999992</v>
      </c>
      <c r="I103" s="265">
        <f>$E103*$AA$7*Y$2</f>
        <v>679.8</v>
      </c>
      <c r="J103" s="265">
        <f>$E103*$AA$7*Z$2</f>
        <v>679.8</v>
      </c>
      <c r="K103" s="266">
        <f>SUM(F103:J103)</f>
        <v>3093.09</v>
      </c>
      <c r="L103" s="106"/>
      <c r="M103" s="106">
        <f>$L103*$AF$7*AB$2</f>
        <v>0</v>
      </c>
      <c r="N103" s="106">
        <f>$L103*$AF$7*AC$2</f>
        <v>0</v>
      </c>
      <c r="O103" s="107">
        <f>$L103*$AF$7*AD$2</f>
        <v>0</v>
      </c>
      <c r="P103" s="107">
        <f>$L103*$AF$7*AE$2</f>
        <v>0</v>
      </c>
      <c r="Q103" s="108">
        <f>SUM(M103:P103)</f>
        <v>0</v>
      </c>
      <c r="R103" s="108">
        <f>Q103+K103</f>
        <v>3093.09</v>
      </c>
      <c r="S103" s="101"/>
      <c r="AH103" s="206"/>
      <c r="AI103" s="101"/>
    </row>
    <row r="104" spans="1:35" s="88" customFormat="1" ht="15">
      <c r="A104" s="130">
        <v>98</v>
      </c>
      <c r="B104" s="132"/>
      <c r="C104" s="141"/>
      <c r="D104" s="267" t="s">
        <v>23</v>
      </c>
      <c r="E104" s="264">
        <v>28</v>
      </c>
      <c r="F104" s="265">
        <f>$E104*$AA$7*V$3</f>
        <v>865.19999999999993</v>
      </c>
      <c r="G104" s="265">
        <f>$E104*$AA$7*W$3</f>
        <v>865.19999999999993</v>
      </c>
      <c r="H104" s="265">
        <f>$E104*$AA$7*X$3</f>
        <v>692.16</v>
      </c>
      <c r="I104" s="265">
        <f>$E104*$AA$7*Y$3</f>
        <v>865.19999999999993</v>
      </c>
      <c r="J104" s="265">
        <f>$E104*$AA$7*Z$3</f>
        <v>865.19999999999993</v>
      </c>
      <c r="K104" s="266">
        <f>SUM(F104:J104)</f>
        <v>4152.96</v>
      </c>
      <c r="L104" s="106"/>
      <c r="M104" s="106">
        <f>$L104*$AF$7*AB$3</f>
        <v>0</v>
      </c>
      <c r="N104" s="106">
        <f>$L104*$AF$7*AC$3</f>
        <v>0</v>
      </c>
      <c r="O104" s="107">
        <f>$L104*$AF$7*AD$3</f>
        <v>0</v>
      </c>
      <c r="P104" s="107">
        <f>$L104*$AF$7*AE$3</f>
        <v>0</v>
      </c>
      <c r="Q104" s="108">
        <f>SUM(M104:P104)</f>
        <v>0</v>
      </c>
      <c r="R104" s="108">
        <f>Q104+K104</f>
        <v>4152.96</v>
      </c>
      <c r="S104" s="101"/>
      <c r="AH104" s="206"/>
      <c r="AI104" s="101"/>
    </row>
    <row r="105" spans="1:35" s="88" customFormat="1" ht="15">
      <c r="A105" s="131">
        <v>99</v>
      </c>
      <c r="B105" s="17"/>
      <c r="C105" s="141"/>
      <c r="D105" s="267" t="s">
        <v>24</v>
      </c>
      <c r="E105" s="264">
        <v>25</v>
      </c>
      <c r="F105" s="265">
        <f>$E105*$AA$7*V$4</f>
        <v>772.5</v>
      </c>
      <c r="G105" s="265">
        <f>$E105*$AA$7*W$4</f>
        <v>772.5</v>
      </c>
      <c r="H105" s="265">
        <f>$E105*$AA$7*X$4</f>
        <v>618</v>
      </c>
      <c r="I105" s="265">
        <f>$E105*$AA$7*Y$4</f>
        <v>772.5</v>
      </c>
      <c r="J105" s="265">
        <f>$E105*$AA$7*Z$4</f>
        <v>772.5</v>
      </c>
      <c r="K105" s="266">
        <f>SUM(F105:J105)</f>
        <v>3708</v>
      </c>
      <c r="L105" s="106"/>
      <c r="M105" s="106">
        <f>$L105*$AF$7*AB$4</f>
        <v>0</v>
      </c>
      <c r="N105" s="106">
        <f>$L105*$AF$7*AC$4</f>
        <v>0</v>
      </c>
      <c r="O105" s="107">
        <f>$L105*$AF$7*AD$4</f>
        <v>0</v>
      </c>
      <c r="P105" s="107">
        <f>$L105*$AF$7*AE$4</f>
        <v>0</v>
      </c>
      <c r="Q105" s="108">
        <f>SUM(M105:P105)</f>
        <v>0</v>
      </c>
      <c r="R105" s="108">
        <f>Q105+K105</f>
        <v>3708</v>
      </c>
      <c r="S105" s="101"/>
      <c r="AH105" s="206"/>
      <c r="AI105" s="101"/>
    </row>
    <row r="106" spans="1:35" s="88" customFormat="1" ht="15">
      <c r="A106" s="134">
        <v>100</v>
      </c>
      <c r="B106" s="133"/>
      <c r="C106" s="68"/>
      <c r="D106" s="268" t="s">
        <v>25</v>
      </c>
      <c r="E106" s="269">
        <v>28</v>
      </c>
      <c r="F106" s="270">
        <f>$E106*$AA$7*V$5</f>
        <v>865.19999999999993</v>
      </c>
      <c r="G106" s="270">
        <f>$E106*$AA$7*W$5</f>
        <v>865.19999999999993</v>
      </c>
      <c r="H106" s="270">
        <f>$E106*$AA$7*X$5</f>
        <v>692.16</v>
      </c>
      <c r="I106" s="270">
        <f>$E106*$AA$7*Y$5</f>
        <v>865.19999999999993</v>
      </c>
      <c r="J106" s="270">
        <f>$E106*$AA$7*Z$5</f>
        <v>865.19999999999993</v>
      </c>
      <c r="K106" s="271">
        <f>SUM(F106:J106)</f>
        <v>4152.96</v>
      </c>
      <c r="L106" s="106"/>
      <c r="M106" s="106">
        <f>$L106*$AF$7*AB$5</f>
        <v>0</v>
      </c>
      <c r="N106" s="106">
        <f>$L106*$AF$7*AC$5</f>
        <v>0</v>
      </c>
      <c r="O106" s="107">
        <f>$L106*$AF$7*AD$5</f>
        <v>0</v>
      </c>
      <c r="P106" s="107">
        <f>$L106*$AF$7*AE$5</f>
        <v>0</v>
      </c>
      <c r="Q106" s="108">
        <f>SUM(M106:P106)</f>
        <v>0</v>
      </c>
      <c r="R106" s="108">
        <f>Q106+K106</f>
        <v>4152.96</v>
      </c>
      <c r="S106" s="101"/>
      <c r="AH106" s="206"/>
      <c r="AI106" s="101"/>
    </row>
    <row r="107" spans="1:35" s="88" customFormat="1" ht="12">
      <c r="D107" s="90"/>
      <c r="E107" s="92"/>
      <c r="F107" s="90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0"/>
      <c r="R107" s="90"/>
      <c r="S107" s="90"/>
    </row>
    <row r="108" spans="1:35">
      <c r="C108" s="88"/>
      <c r="D108" s="90"/>
      <c r="E108" s="92"/>
      <c r="F108" s="90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0"/>
      <c r="R108" s="90"/>
      <c r="S108" s="90"/>
    </row>
    <row r="109" spans="1:35" ht="15">
      <c r="D109" s="132" t="s">
        <v>869</v>
      </c>
      <c r="E109" s="256" t="s">
        <v>856</v>
      </c>
      <c r="F109" s="86"/>
      <c r="G109" s="86"/>
      <c r="H109" s="86"/>
      <c r="I109" s="86"/>
      <c r="J109" s="86"/>
      <c r="K109" s="86"/>
      <c r="L109" s="86"/>
      <c r="M109" s="86"/>
      <c r="N109" s="86"/>
      <c r="O109" s="86"/>
      <c r="P109" s="86"/>
      <c r="Q109" s="86"/>
      <c r="R109" s="86"/>
      <c r="S109" s="86"/>
    </row>
    <row r="110" spans="1:35">
      <c r="D110" s="86"/>
      <c r="E110" s="122"/>
      <c r="F110" s="86"/>
      <c r="G110" s="86"/>
      <c r="H110" s="86"/>
      <c r="I110" s="86"/>
      <c r="J110" s="86"/>
      <c r="K110" s="86"/>
      <c r="L110" s="86"/>
      <c r="M110" s="86"/>
      <c r="N110" s="86"/>
      <c r="O110" s="86"/>
      <c r="P110" s="86"/>
      <c r="Q110" s="86"/>
      <c r="R110" s="86"/>
      <c r="S110" s="86"/>
    </row>
    <row r="111" spans="1:35">
      <c r="D111" s="86"/>
      <c r="E111" s="122"/>
      <c r="F111" s="86"/>
      <c r="G111" s="86"/>
      <c r="H111" s="86"/>
      <c r="I111" s="86"/>
      <c r="J111" s="86"/>
      <c r="K111" s="204"/>
      <c r="L111" s="86"/>
      <c r="M111" s="86"/>
      <c r="N111" s="86"/>
      <c r="O111" s="86"/>
      <c r="P111" s="86"/>
      <c r="Q111" s="86"/>
      <c r="R111" s="86"/>
      <c r="S111" s="86"/>
    </row>
    <row r="112" spans="1:35">
      <c r="D112" s="86"/>
      <c r="E112" s="122"/>
      <c r="F112" s="86"/>
      <c r="G112" s="86"/>
      <c r="H112" s="86"/>
      <c r="I112" s="86"/>
      <c r="J112" s="86"/>
      <c r="K112" s="204"/>
      <c r="L112" s="86"/>
      <c r="M112" s="86"/>
      <c r="N112" s="86"/>
      <c r="O112" s="86"/>
      <c r="P112" s="86"/>
      <c r="Q112" s="86"/>
      <c r="R112" s="86"/>
      <c r="S112" s="86"/>
    </row>
    <row r="113" spans="4:19">
      <c r="D113" s="86"/>
      <c r="E113" s="122"/>
      <c r="F113" s="86"/>
      <c r="G113" s="86"/>
      <c r="H113" s="86"/>
      <c r="I113" s="86"/>
      <c r="J113" s="86"/>
      <c r="K113" s="204"/>
      <c r="L113" s="86"/>
      <c r="M113" s="86"/>
      <c r="N113" s="86"/>
      <c r="O113" s="86"/>
      <c r="P113" s="86"/>
      <c r="Q113" s="86"/>
      <c r="R113" s="86"/>
      <c r="S113" s="86"/>
    </row>
    <row r="114" spans="4:19">
      <c r="D114" s="86"/>
      <c r="E114" s="122"/>
      <c r="F114" s="86"/>
      <c r="G114" s="86"/>
      <c r="H114" s="86"/>
      <c r="I114" s="86"/>
      <c r="J114" s="86"/>
      <c r="K114" s="204"/>
      <c r="L114" s="86"/>
      <c r="M114" s="86"/>
      <c r="N114" s="86"/>
      <c r="O114" s="86"/>
      <c r="P114" s="86"/>
      <c r="Q114" s="86"/>
      <c r="R114" s="86"/>
      <c r="S114" s="86"/>
    </row>
    <row r="115" spans="4:19">
      <c r="D115" s="86"/>
      <c r="E115" s="122"/>
      <c r="F115" s="86"/>
      <c r="G115" s="86"/>
      <c r="H115" s="86"/>
      <c r="I115" s="86"/>
      <c r="J115" s="86"/>
      <c r="K115" s="204"/>
      <c r="L115" s="86"/>
      <c r="M115" s="86"/>
      <c r="N115" s="86"/>
      <c r="O115" s="86"/>
      <c r="P115" s="86"/>
      <c r="Q115" s="86"/>
      <c r="R115" s="86"/>
      <c r="S115" s="86"/>
    </row>
    <row r="116" spans="4:19">
      <c r="D116" s="86"/>
      <c r="E116" s="122"/>
      <c r="F116" s="86"/>
      <c r="G116" s="86"/>
      <c r="H116" s="86"/>
      <c r="I116" s="86"/>
      <c r="J116" s="86"/>
      <c r="K116" s="204"/>
      <c r="L116" s="86"/>
      <c r="M116" s="86"/>
      <c r="N116" s="86"/>
      <c r="O116" s="86"/>
      <c r="P116" s="86"/>
      <c r="Q116" s="86"/>
      <c r="R116" s="86"/>
      <c r="S116" s="86"/>
    </row>
    <row r="117" spans="4:19">
      <c r="K117" s="205"/>
    </row>
    <row r="118" spans="4:19">
      <c r="K118" s="205"/>
    </row>
    <row r="119" spans="4:19">
      <c r="K119" s="205"/>
    </row>
    <row r="120" spans="4:19">
      <c r="K120" s="205"/>
    </row>
    <row r="121" spans="4:19">
      <c r="K121" s="205"/>
    </row>
    <row r="122" spans="4:19">
      <c r="K122" s="205"/>
    </row>
    <row r="123" spans="4:19">
      <c r="K123" s="205"/>
    </row>
    <row r="124" spans="4:19">
      <c r="K124" s="205"/>
    </row>
    <row r="125" spans="4:19">
      <c r="K125" s="205"/>
    </row>
    <row r="126" spans="4:19">
      <c r="K126" s="205"/>
    </row>
    <row r="127" spans="4:19">
      <c r="K127" s="205"/>
    </row>
    <row r="128" spans="4:19">
      <c r="K128" s="205"/>
    </row>
    <row r="129" spans="11:11">
      <c r="K129" s="205"/>
    </row>
  </sheetData>
  <mergeCells count="4">
    <mergeCell ref="C5:K5"/>
    <mergeCell ref="C6:K6"/>
    <mergeCell ref="C7:K7"/>
    <mergeCell ref="D4:H4"/>
  </mergeCells>
  <pageMargins left="0.90551181102362199" right="0.31496062992126" top="0.74803149606299202" bottom="0.82677165354330695" header="0.31496062992126" footer="0.31496062992126"/>
  <pageSetup paperSize="9" scale="2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DEB81-FB55-421C-8E7A-A0DB4AA2209F}">
  <sheetPr>
    <tabColor rgb="FF0070C0"/>
    <pageSetUpPr fitToPage="1"/>
  </sheetPr>
  <dimension ref="A1:R118"/>
  <sheetViews>
    <sheetView workbookViewId="0">
      <pane ySplit="9" topLeftCell="A26" activePane="bottomLeft" state="frozen"/>
      <selection pane="bottomLeft" activeCell="B51" sqref="B51"/>
    </sheetView>
  </sheetViews>
  <sheetFormatPr defaultRowHeight="15" outlineLevelCol="1"/>
  <cols>
    <col min="1" max="1" width="7" style="8" customWidth="1"/>
    <col min="2" max="2" width="45.7109375" style="3" customWidth="1"/>
    <col min="3" max="3" width="14.140625" style="3" customWidth="1"/>
    <col min="4" max="5" width="13.42578125" style="3" hidden="1" customWidth="1" outlineLevel="1"/>
    <col min="6" max="6" width="16.28515625" style="3" customWidth="1" collapsed="1"/>
    <col min="7" max="8" width="15.5703125" style="3" customWidth="1"/>
    <col min="9" max="12" width="16.140625" style="3" hidden="1" customWidth="1" outlineLevel="1"/>
    <col min="13" max="14" width="14.7109375" style="3" hidden="1" customWidth="1" outlineLevel="1"/>
    <col min="15" max="15" width="8.85546875" style="3" collapsed="1"/>
    <col min="16" max="232" width="8.85546875" style="3"/>
    <col min="233" max="233" width="7" style="3" customWidth="1"/>
    <col min="234" max="234" width="45.140625" style="3" customWidth="1"/>
    <col min="235" max="235" width="14.140625" style="3" customWidth="1"/>
    <col min="236" max="236" width="18.42578125" style="3" customWidth="1"/>
    <col min="237" max="239" width="0" style="3" hidden="1" customWidth="1"/>
    <col min="240" max="240" width="15.140625" style="3" customWidth="1"/>
    <col min="241" max="241" width="15.7109375" style="3" customWidth="1"/>
    <col min="242" max="242" width="12.5703125" style="3" customWidth="1"/>
    <col min="243" max="243" width="13.42578125" style="3" customWidth="1"/>
    <col min="244" max="488" width="8.85546875" style="3"/>
    <col min="489" max="489" width="7" style="3" customWidth="1"/>
    <col min="490" max="490" width="45.140625" style="3" customWidth="1"/>
    <col min="491" max="491" width="14.140625" style="3" customWidth="1"/>
    <col min="492" max="492" width="18.42578125" style="3" customWidth="1"/>
    <col min="493" max="495" width="0" style="3" hidden="1" customWidth="1"/>
    <col min="496" max="496" width="15.140625" style="3" customWidth="1"/>
    <col min="497" max="497" width="15.7109375" style="3" customWidth="1"/>
    <col min="498" max="498" width="12.5703125" style="3" customWidth="1"/>
    <col min="499" max="499" width="13.42578125" style="3" customWidth="1"/>
    <col min="500" max="744" width="8.85546875" style="3"/>
    <col min="745" max="745" width="7" style="3" customWidth="1"/>
    <col min="746" max="746" width="45.140625" style="3" customWidth="1"/>
    <col min="747" max="747" width="14.140625" style="3" customWidth="1"/>
    <col min="748" max="748" width="18.42578125" style="3" customWidth="1"/>
    <col min="749" max="751" width="0" style="3" hidden="1" customWidth="1"/>
    <col min="752" max="752" width="15.140625" style="3" customWidth="1"/>
    <col min="753" max="753" width="15.7109375" style="3" customWidth="1"/>
    <col min="754" max="754" width="12.5703125" style="3" customWidth="1"/>
    <col min="755" max="755" width="13.42578125" style="3" customWidth="1"/>
    <col min="756" max="1000" width="8.85546875" style="3"/>
    <col min="1001" max="1001" width="7" style="3" customWidth="1"/>
    <col min="1002" max="1002" width="45.140625" style="3" customWidth="1"/>
    <col min="1003" max="1003" width="14.140625" style="3" customWidth="1"/>
    <col min="1004" max="1004" width="18.42578125" style="3" customWidth="1"/>
    <col min="1005" max="1007" width="0" style="3" hidden="1" customWidth="1"/>
    <col min="1008" max="1008" width="15.140625" style="3" customWidth="1"/>
    <col min="1009" max="1009" width="15.7109375" style="3" customWidth="1"/>
    <col min="1010" max="1010" width="12.5703125" style="3" customWidth="1"/>
    <col min="1011" max="1011" width="13.42578125" style="3" customWidth="1"/>
    <col min="1012" max="1256" width="8.85546875" style="3"/>
    <col min="1257" max="1257" width="7" style="3" customWidth="1"/>
    <col min="1258" max="1258" width="45.140625" style="3" customWidth="1"/>
    <col min="1259" max="1259" width="14.140625" style="3" customWidth="1"/>
    <col min="1260" max="1260" width="18.42578125" style="3" customWidth="1"/>
    <col min="1261" max="1263" width="0" style="3" hidden="1" customWidth="1"/>
    <col min="1264" max="1264" width="15.140625" style="3" customWidth="1"/>
    <col min="1265" max="1265" width="15.7109375" style="3" customWidth="1"/>
    <col min="1266" max="1266" width="12.5703125" style="3" customWidth="1"/>
    <col min="1267" max="1267" width="13.42578125" style="3" customWidth="1"/>
    <col min="1268" max="1512" width="8.85546875" style="3"/>
    <col min="1513" max="1513" width="7" style="3" customWidth="1"/>
    <col min="1514" max="1514" width="45.140625" style="3" customWidth="1"/>
    <col min="1515" max="1515" width="14.140625" style="3" customWidth="1"/>
    <col min="1516" max="1516" width="18.42578125" style="3" customWidth="1"/>
    <col min="1517" max="1519" width="0" style="3" hidden="1" customWidth="1"/>
    <col min="1520" max="1520" width="15.140625" style="3" customWidth="1"/>
    <col min="1521" max="1521" width="15.7109375" style="3" customWidth="1"/>
    <col min="1522" max="1522" width="12.5703125" style="3" customWidth="1"/>
    <col min="1523" max="1523" width="13.42578125" style="3" customWidth="1"/>
    <col min="1524" max="1768" width="8.85546875" style="3"/>
    <col min="1769" max="1769" width="7" style="3" customWidth="1"/>
    <col min="1770" max="1770" width="45.140625" style="3" customWidth="1"/>
    <col min="1771" max="1771" width="14.140625" style="3" customWidth="1"/>
    <col min="1772" max="1772" width="18.42578125" style="3" customWidth="1"/>
    <col min="1773" max="1775" width="0" style="3" hidden="1" customWidth="1"/>
    <col min="1776" max="1776" width="15.140625" style="3" customWidth="1"/>
    <col min="1777" max="1777" width="15.7109375" style="3" customWidth="1"/>
    <col min="1778" max="1778" width="12.5703125" style="3" customWidth="1"/>
    <col min="1779" max="1779" width="13.42578125" style="3" customWidth="1"/>
    <col min="1780" max="2024" width="8.85546875" style="3"/>
    <col min="2025" max="2025" width="7" style="3" customWidth="1"/>
    <col min="2026" max="2026" width="45.140625" style="3" customWidth="1"/>
    <col min="2027" max="2027" width="14.140625" style="3" customWidth="1"/>
    <col min="2028" max="2028" width="18.42578125" style="3" customWidth="1"/>
    <col min="2029" max="2031" width="0" style="3" hidden="1" customWidth="1"/>
    <col min="2032" max="2032" width="15.140625" style="3" customWidth="1"/>
    <col min="2033" max="2033" width="15.7109375" style="3" customWidth="1"/>
    <col min="2034" max="2034" width="12.5703125" style="3" customWidth="1"/>
    <col min="2035" max="2035" width="13.42578125" style="3" customWidth="1"/>
    <col min="2036" max="2280" width="8.85546875" style="3"/>
    <col min="2281" max="2281" width="7" style="3" customWidth="1"/>
    <col min="2282" max="2282" width="45.140625" style="3" customWidth="1"/>
    <col min="2283" max="2283" width="14.140625" style="3" customWidth="1"/>
    <col min="2284" max="2284" width="18.42578125" style="3" customWidth="1"/>
    <col min="2285" max="2287" width="0" style="3" hidden="1" customWidth="1"/>
    <col min="2288" max="2288" width="15.140625" style="3" customWidth="1"/>
    <col min="2289" max="2289" width="15.7109375" style="3" customWidth="1"/>
    <col min="2290" max="2290" width="12.5703125" style="3" customWidth="1"/>
    <col min="2291" max="2291" width="13.42578125" style="3" customWidth="1"/>
    <col min="2292" max="2536" width="8.85546875" style="3"/>
    <col min="2537" max="2537" width="7" style="3" customWidth="1"/>
    <col min="2538" max="2538" width="45.140625" style="3" customWidth="1"/>
    <col min="2539" max="2539" width="14.140625" style="3" customWidth="1"/>
    <col min="2540" max="2540" width="18.42578125" style="3" customWidth="1"/>
    <col min="2541" max="2543" width="0" style="3" hidden="1" customWidth="1"/>
    <col min="2544" max="2544" width="15.140625" style="3" customWidth="1"/>
    <col min="2545" max="2545" width="15.7109375" style="3" customWidth="1"/>
    <col min="2546" max="2546" width="12.5703125" style="3" customWidth="1"/>
    <col min="2547" max="2547" width="13.42578125" style="3" customWidth="1"/>
    <col min="2548" max="2792" width="8.85546875" style="3"/>
    <col min="2793" max="2793" width="7" style="3" customWidth="1"/>
    <col min="2794" max="2794" width="45.140625" style="3" customWidth="1"/>
    <col min="2795" max="2795" width="14.140625" style="3" customWidth="1"/>
    <col min="2796" max="2796" width="18.42578125" style="3" customWidth="1"/>
    <col min="2797" max="2799" width="0" style="3" hidden="1" customWidth="1"/>
    <col min="2800" max="2800" width="15.140625" style="3" customWidth="1"/>
    <col min="2801" max="2801" width="15.7109375" style="3" customWidth="1"/>
    <col min="2802" max="2802" width="12.5703125" style="3" customWidth="1"/>
    <col min="2803" max="2803" width="13.42578125" style="3" customWidth="1"/>
    <col min="2804" max="3048" width="8.85546875" style="3"/>
    <col min="3049" max="3049" width="7" style="3" customWidth="1"/>
    <col min="3050" max="3050" width="45.140625" style="3" customWidth="1"/>
    <col min="3051" max="3051" width="14.140625" style="3" customWidth="1"/>
    <col min="3052" max="3052" width="18.42578125" style="3" customWidth="1"/>
    <col min="3053" max="3055" width="0" style="3" hidden="1" customWidth="1"/>
    <col min="3056" max="3056" width="15.140625" style="3" customWidth="1"/>
    <col min="3057" max="3057" width="15.7109375" style="3" customWidth="1"/>
    <col min="3058" max="3058" width="12.5703125" style="3" customWidth="1"/>
    <col min="3059" max="3059" width="13.42578125" style="3" customWidth="1"/>
    <col min="3060" max="3304" width="8.85546875" style="3"/>
    <col min="3305" max="3305" width="7" style="3" customWidth="1"/>
    <col min="3306" max="3306" width="45.140625" style="3" customWidth="1"/>
    <col min="3307" max="3307" width="14.140625" style="3" customWidth="1"/>
    <col min="3308" max="3308" width="18.42578125" style="3" customWidth="1"/>
    <col min="3309" max="3311" width="0" style="3" hidden="1" customWidth="1"/>
    <col min="3312" max="3312" width="15.140625" style="3" customWidth="1"/>
    <col min="3313" max="3313" width="15.7109375" style="3" customWidth="1"/>
    <col min="3314" max="3314" width="12.5703125" style="3" customWidth="1"/>
    <col min="3315" max="3315" width="13.42578125" style="3" customWidth="1"/>
    <col min="3316" max="3560" width="8.85546875" style="3"/>
    <col min="3561" max="3561" width="7" style="3" customWidth="1"/>
    <col min="3562" max="3562" width="45.140625" style="3" customWidth="1"/>
    <col min="3563" max="3563" width="14.140625" style="3" customWidth="1"/>
    <col min="3564" max="3564" width="18.42578125" style="3" customWidth="1"/>
    <col min="3565" max="3567" width="0" style="3" hidden="1" customWidth="1"/>
    <col min="3568" max="3568" width="15.140625" style="3" customWidth="1"/>
    <col min="3569" max="3569" width="15.7109375" style="3" customWidth="1"/>
    <col min="3570" max="3570" width="12.5703125" style="3" customWidth="1"/>
    <col min="3571" max="3571" width="13.42578125" style="3" customWidth="1"/>
    <col min="3572" max="3816" width="8.85546875" style="3"/>
    <col min="3817" max="3817" width="7" style="3" customWidth="1"/>
    <col min="3818" max="3818" width="45.140625" style="3" customWidth="1"/>
    <col min="3819" max="3819" width="14.140625" style="3" customWidth="1"/>
    <col min="3820" max="3820" width="18.42578125" style="3" customWidth="1"/>
    <col min="3821" max="3823" width="0" style="3" hidden="1" customWidth="1"/>
    <col min="3824" max="3824" width="15.140625" style="3" customWidth="1"/>
    <col min="3825" max="3825" width="15.7109375" style="3" customWidth="1"/>
    <col min="3826" max="3826" width="12.5703125" style="3" customWidth="1"/>
    <col min="3827" max="3827" width="13.42578125" style="3" customWidth="1"/>
    <col min="3828" max="4072" width="8.85546875" style="3"/>
    <col min="4073" max="4073" width="7" style="3" customWidth="1"/>
    <col min="4074" max="4074" width="45.140625" style="3" customWidth="1"/>
    <col min="4075" max="4075" width="14.140625" style="3" customWidth="1"/>
    <col min="4076" max="4076" width="18.42578125" style="3" customWidth="1"/>
    <col min="4077" max="4079" width="0" style="3" hidden="1" customWidth="1"/>
    <col min="4080" max="4080" width="15.140625" style="3" customWidth="1"/>
    <col min="4081" max="4081" width="15.7109375" style="3" customWidth="1"/>
    <col min="4082" max="4082" width="12.5703125" style="3" customWidth="1"/>
    <col min="4083" max="4083" width="13.42578125" style="3" customWidth="1"/>
    <col min="4084" max="4328" width="8.85546875" style="3"/>
    <col min="4329" max="4329" width="7" style="3" customWidth="1"/>
    <col min="4330" max="4330" width="45.140625" style="3" customWidth="1"/>
    <col min="4331" max="4331" width="14.140625" style="3" customWidth="1"/>
    <col min="4332" max="4332" width="18.42578125" style="3" customWidth="1"/>
    <col min="4333" max="4335" width="0" style="3" hidden="1" customWidth="1"/>
    <col min="4336" max="4336" width="15.140625" style="3" customWidth="1"/>
    <col min="4337" max="4337" width="15.7109375" style="3" customWidth="1"/>
    <col min="4338" max="4338" width="12.5703125" style="3" customWidth="1"/>
    <col min="4339" max="4339" width="13.42578125" style="3" customWidth="1"/>
    <col min="4340" max="4584" width="8.85546875" style="3"/>
    <col min="4585" max="4585" width="7" style="3" customWidth="1"/>
    <col min="4586" max="4586" width="45.140625" style="3" customWidth="1"/>
    <col min="4587" max="4587" width="14.140625" style="3" customWidth="1"/>
    <col min="4588" max="4588" width="18.42578125" style="3" customWidth="1"/>
    <col min="4589" max="4591" width="0" style="3" hidden="1" customWidth="1"/>
    <col min="4592" max="4592" width="15.140625" style="3" customWidth="1"/>
    <col min="4593" max="4593" width="15.7109375" style="3" customWidth="1"/>
    <col min="4594" max="4594" width="12.5703125" style="3" customWidth="1"/>
    <col min="4595" max="4595" width="13.42578125" style="3" customWidth="1"/>
    <col min="4596" max="4840" width="8.85546875" style="3"/>
    <col min="4841" max="4841" width="7" style="3" customWidth="1"/>
    <col min="4842" max="4842" width="45.140625" style="3" customWidth="1"/>
    <col min="4843" max="4843" width="14.140625" style="3" customWidth="1"/>
    <col min="4844" max="4844" width="18.42578125" style="3" customWidth="1"/>
    <col min="4845" max="4847" width="0" style="3" hidden="1" customWidth="1"/>
    <col min="4848" max="4848" width="15.140625" style="3" customWidth="1"/>
    <col min="4849" max="4849" width="15.7109375" style="3" customWidth="1"/>
    <col min="4850" max="4850" width="12.5703125" style="3" customWidth="1"/>
    <col min="4851" max="4851" width="13.42578125" style="3" customWidth="1"/>
    <col min="4852" max="5096" width="8.85546875" style="3"/>
    <col min="5097" max="5097" width="7" style="3" customWidth="1"/>
    <col min="5098" max="5098" width="45.140625" style="3" customWidth="1"/>
    <col min="5099" max="5099" width="14.140625" style="3" customWidth="1"/>
    <col min="5100" max="5100" width="18.42578125" style="3" customWidth="1"/>
    <col min="5101" max="5103" width="0" style="3" hidden="1" customWidth="1"/>
    <col min="5104" max="5104" width="15.140625" style="3" customWidth="1"/>
    <col min="5105" max="5105" width="15.7109375" style="3" customWidth="1"/>
    <col min="5106" max="5106" width="12.5703125" style="3" customWidth="1"/>
    <col min="5107" max="5107" width="13.42578125" style="3" customWidth="1"/>
    <col min="5108" max="5352" width="8.85546875" style="3"/>
    <col min="5353" max="5353" width="7" style="3" customWidth="1"/>
    <col min="5354" max="5354" width="45.140625" style="3" customWidth="1"/>
    <col min="5355" max="5355" width="14.140625" style="3" customWidth="1"/>
    <col min="5356" max="5356" width="18.42578125" style="3" customWidth="1"/>
    <col min="5357" max="5359" width="0" style="3" hidden="1" customWidth="1"/>
    <col min="5360" max="5360" width="15.140625" style="3" customWidth="1"/>
    <col min="5361" max="5361" width="15.7109375" style="3" customWidth="1"/>
    <col min="5362" max="5362" width="12.5703125" style="3" customWidth="1"/>
    <col min="5363" max="5363" width="13.42578125" style="3" customWidth="1"/>
    <col min="5364" max="5608" width="8.85546875" style="3"/>
    <col min="5609" max="5609" width="7" style="3" customWidth="1"/>
    <col min="5610" max="5610" width="45.140625" style="3" customWidth="1"/>
    <col min="5611" max="5611" width="14.140625" style="3" customWidth="1"/>
    <col min="5612" max="5612" width="18.42578125" style="3" customWidth="1"/>
    <col min="5613" max="5615" width="0" style="3" hidden="1" customWidth="1"/>
    <col min="5616" max="5616" width="15.140625" style="3" customWidth="1"/>
    <col min="5617" max="5617" width="15.7109375" style="3" customWidth="1"/>
    <col min="5618" max="5618" width="12.5703125" style="3" customWidth="1"/>
    <col min="5619" max="5619" width="13.42578125" style="3" customWidth="1"/>
    <col min="5620" max="5864" width="8.85546875" style="3"/>
    <col min="5865" max="5865" width="7" style="3" customWidth="1"/>
    <col min="5866" max="5866" width="45.140625" style="3" customWidth="1"/>
    <col min="5867" max="5867" width="14.140625" style="3" customWidth="1"/>
    <col min="5868" max="5868" width="18.42578125" style="3" customWidth="1"/>
    <col min="5869" max="5871" width="0" style="3" hidden="1" customWidth="1"/>
    <col min="5872" max="5872" width="15.140625" style="3" customWidth="1"/>
    <col min="5873" max="5873" width="15.7109375" style="3" customWidth="1"/>
    <col min="5874" max="5874" width="12.5703125" style="3" customWidth="1"/>
    <col min="5875" max="5875" width="13.42578125" style="3" customWidth="1"/>
    <col min="5876" max="6120" width="8.85546875" style="3"/>
    <col min="6121" max="6121" width="7" style="3" customWidth="1"/>
    <col min="6122" max="6122" width="45.140625" style="3" customWidth="1"/>
    <col min="6123" max="6123" width="14.140625" style="3" customWidth="1"/>
    <col min="6124" max="6124" width="18.42578125" style="3" customWidth="1"/>
    <col min="6125" max="6127" width="0" style="3" hidden="1" customWidth="1"/>
    <col min="6128" max="6128" width="15.140625" style="3" customWidth="1"/>
    <col min="6129" max="6129" width="15.7109375" style="3" customWidth="1"/>
    <col min="6130" max="6130" width="12.5703125" style="3" customWidth="1"/>
    <col min="6131" max="6131" width="13.42578125" style="3" customWidth="1"/>
    <col min="6132" max="6376" width="8.85546875" style="3"/>
    <col min="6377" max="6377" width="7" style="3" customWidth="1"/>
    <col min="6378" max="6378" width="45.140625" style="3" customWidth="1"/>
    <col min="6379" max="6379" width="14.140625" style="3" customWidth="1"/>
    <col min="6380" max="6380" width="18.42578125" style="3" customWidth="1"/>
    <col min="6381" max="6383" width="0" style="3" hidden="1" customWidth="1"/>
    <col min="6384" max="6384" width="15.140625" style="3" customWidth="1"/>
    <col min="6385" max="6385" width="15.7109375" style="3" customWidth="1"/>
    <col min="6386" max="6386" width="12.5703125" style="3" customWidth="1"/>
    <col min="6387" max="6387" width="13.42578125" style="3" customWidth="1"/>
    <col min="6388" max="6632" width="8.85546875" style="3"/>
    <col min="6633" max="6633" width="7" style="3" customWidth="1"/>
    <col min="6634" max="6634" width="45.140625" style="3" customWidth="1"/>
    <col min="6635" max="6635" width="14.140625" style="3" customWidth="1"/>
    <col min="6636" max="6636" width="18.42578125" style="3" customWidth="1"/>
    <col min="6637" max="6639" width="0" style="3" hidden="1" customWidth="1"/>
    <col min="6640" max="6640" width="15.140625" style="3" customWidth="1"/>
    <col min="6641" max="6641" width="15.7109375" style="3" customWidth="1"/>
    <col min="6642" max="6642" width="12.5703125" style="3" customWidth="1"/>
    <col min="6643" max="6643" width="13.42578125" style="3" customWidth="1"/>
    <col min="6644" max="6888" width="8.85546875" style="3"/>
    <col min="6889" max="6889" width="7" style="3" customWidth="1"/>
    <col min="6890" max="6890" width="45.140625" style="3" customWidth="1"/>
    <col min="6891" max="6891" width="14.140625" style="3" customWidth="1"/>
    <col min="6892" max="6892" width="18.42578125" style="3" customWidth="1"/>
    <col min="6893" max="6895" width="0" style="3" hidden="1" customWidth="1"/>
    <col min="6896" max="6896" width="15.140625" style="3" customWidth="1"/>
    <col min="6897" max="6897" width="15.7109375" style="3" customWidth="1"/>
    <col min="6898" max="6898" width="12.5703125" style="3" customWidth="1"/>
    <col min="6899" max="6899" width="13.42578125" style="3" customWidth="1"/>
    <col min="6900" max="7144" width="8.85546875" style="3"/>
    <col min="7145" max="7145" width="7" style="3" customWidth="1"/>
    <col min="7146" max="7146" width="45.140625" style="3" customWidth="1"/>
    <col min="7147" max="7147" width="14.140625" style="3" customWidth="1"/>
    <col min="7148" max="7148" width="18.42578125" style="3" customWidth="1"/>
    <col min="7149" max="7151" width="0" style="3" hidden="1" customWidth="1"/>
    <col min="7152" max="7152" width="15.140625" style="3" customWidth="1"/>
    <col min="7153" max="7153" width="15.7109375" style="3" customWidth="1"/>
    <col min="7154" max="7154" width="12.5703125" style="3" customWidth="1"/>
    <col min="7155" max="7155" width="13.42578125" style="3" customWidth="1"/>
    <col min="7156" max="7400" width="8.85546875" style="3"/>
    <col min="7401" max="7401" width="7" style="3" customWidth="1"/>
    <col min="7402" max="7402" width="45.140625" style="3" customWidth="1"/>
    <col min="7403" max="7403" width="14.140625" style="3" customWidth="1"/>
    <col min="7404" max="7404" width="18.42578125" style="3" customWidth="1"/>
    <col min="7405" max="7407" width="0" style="3" hidden="1" customWidth="1"/>
    <col min="7408" max="7408" width="15.140625" style="3" customWidth="1"/>
    <col min="7409" max="7409" width="15.7109375" style="3" customWidth="1"/>
    <col min="7410" max="7410" width="12.5703125" style="3" customWidth="1"/>
    <col min="7411" max="7411" width="13.42578125" style="3" customWidth="1"/>
    <col min="7412" max="7656" width="8.85546875" style="3"/>
    <col min="7657" max="7657" width="7" style="3" customWidth="1"/>
    <col min="7658" max="7658" width="45.140625" style="3" customWidth="1"/>
    <col min="7659" max="7659" width="14.140625" style="3" customWidth="1"/>
    <col min="7660" max="7660" width="18.42578125" style="3" customWidth="1"/>
    <col min="7661" max="7663" width="0" style="3" hidden="1" customWidth="1"/>
    <col min="7664" max="7664" width="15.140625" style="3" customWidth="1"/>
    <col min="7665" max="7665" width="15.7109375" style="3" customWidth="1"/>
    <col min="7666" max="7666" width="12.5703125" style="3" customWidth="1"/>
    <col min="7667" max="7667" width="13.42578125" style="3" customWidth="1"/>
    <col min="7668" max="7912" width="8.85546875" style="3"/>
    <col min="7913" max="7913" width="7" style="3" customWidth="1"/>
    <col min="7914" max="7914" width="45.140625" style="3" customWidth="1"/>
    <col min="7915" max="7915" width="14.140625" style="3" customWidth="1"/>
    <col min="7916" max="7916" width="18.42578125" style="3" customWidth="1"/>
    <col min="7917" max="7919" width="0" style="3" hidden="1" customWidth="1"/>
    <col min="7920" max="7920" width="15.140625" style="3" customWidth="1"/>
    <col min="7921" max="7921" width="15.7109375" style="3" customWidth="1"/>
    <col min="7922" max="7922" width="12.5703125" style="3" customWidth="1"/>
    <col min="7923" max="7923" width="13.42578125" style="3" customWidth="1"/>
    <col min="7924" max="8168" width="8.85546875" style="3"/>
    <col min="8169" max="8169" width="7" style="3" customWidth="1"/>
    <col min="8170" max="8170" width="45.140625" style="3" customWidth="1"/>
    <col min="8171" max="8171" width="14.140625" style="3" customWidth="1"/>
    <col min="8172" max="8172" width="18.42578125" style="3" customWidth="1"/>
    <col min="8173" max="8175" width="0" style="3" hidden="1" customWidth="1"/>
    <col min="8176" max="8176" width="15.140625" style="3" customWidth="1"/>
    <col min="8177" max="8177" width="15.7109375" style="3" customWidth="1"/>
    <col min="8178" max="8178" width="12.5703125" style="3" customWidth="1"/>
    <col min="8179" max="8179" width="13.42578125" style="3" customWidth="1"/>
    <col min="8180" max="8424" width="8.85546875" style="3"/>
    <col min="8425" max="8425" width="7" style="3" customWidth="1"/>
    <col min="8426" max="8426" width="45.140625" style="3" customWidth="1"/>
    <col min="8427" max="8427" width="14.140625" style="3" customWidth="1"/>
    <col min="8428" max="8428" width="18.42578125" style="3" customWidth="1"/>
    <col min="8429" max="8431" width="0" style="3" hidden="1" customWidth="1"/>
    <col min="8432" max="8432" width="15.140625" style="3" customWidth="1"/>
    <col min="8433" max="8433" width="15.7109375" style="3" customWidth="1"/>
    <col min="8434" max="8434" width="12.5703125" style="3" customWidth="1"/>
    <col min="8435" max="8435" width="13.42578125" style="3" customWidth="1"/>
    <col min="8436" max="8680" width="8.85546875" style="3"/>
    <col min="8681" max="8681" width="7" style="3" customWidth="1"/>
    <col min="8682" max="8682" width="45.140625" style="3" customWidth="1"/>
    <col min="8683" max="8683" width="14.140625" style="3" customWidth="1"/>
    <col min="8684" max="8684" width="18.42578125" style="3" customWidth="1"/>
    <col min="8685" max="8687" width="0" style="3" hidden="1" customWidth="1"/>
    <col min="8688" max="8688" width="15.140625" style="3" customWidth="1"/>
    <col min="8689" max="8689" width="15.7109375" style="3" customWidth="1"/>
    <col min="8690" max="8690" width="12.5703125" style="3" customWidth="1"/>
    <col min="8691" max="8691" width="13.42578125" style="3" customWidth="1"/>
    <col min="8692" max="8936" width="8.85546875" style="3"/>
    <col min="8937" max="8937" width="7" style="3" customWidth="1"/>
    <col min="8938" max="8938" width="45.140625" style="3" customWidth="1"/>
    <col min="8939" max="8939" width="14.140625" style="3" customWidth="1"/>
    <col min="8940" max="8940" width="18.42578125" style="3" customWidth="1"/>
    <col min="8941" max="8943" width="0" style="3" hidden="1" customWidth="1"/>
    <col min="8944" max="8944" width="15.140625" style="3" customWidth="1"/>
    <col min="8945" max="8945" width="15.7109375" style="3" customWidth="1"/>
    <col min="8946" max="8946" width="12.5703125" style="3" customWidth="1"/>
    <col min="8947" max="8947" width="13.42578125" style="3" customWidth="1"/>
    <col min="8948" max="9192" width="8.85546875" style="3"/>
    <col min="9193" max="9193" width="7" style="3" customWidth="1"/>
    <col min="9194" max="9194" width="45.140625" style="3" customWidth="1"/>
    <col min="9195" max="9195" width="14.140625" style="3" customWidth="1"/>
    <col min="9196" max="9196" width="18.42578125" style="3" customWidth="1"/>
    <col min="9197" max="9199" width="0" style="3" hidden="1" customWidth="1"/>
    <col min="9200" max="9200" width="15.140625" style="3" customWidth="1"/>
    <col min="9201" max="9201" width="15.7109375" style="3" customWidth="1"/>
    <col min="9202" max="9202" width="12.5703125" style="3" customWidth="1"/>
    <col min="9203" max="9203" width="13.42578125" style="3" customWidth="1"/>
    <col min="9204" max="9448" width="8.85546875" style="3"/>
    <col min="9449" max="9449" width="7" style="3" customWidth="1"/>
    <col min="9450" max="9450" width="45.140625" style="3" customWidth="1"/>
    <col min="9451" max="9451" width="14.140625" style="3" customWidth="1"/>
    <col min="9452" max="9452" width="18.42578125" style="3" customWidth="1"/>
    <col min="9453" max="9455" width="0" style="3" hidden="1" customWidth="1"/>
    <col min="9456" max="9456" width="15.140625" style="3" customWidth="1"/>
    <col min="9457" max="9457" width="15.7109375" style="3" customWidth="1"/>
    <col min="9458" max="9458" width="12.5703125" style="3" customWidth="1"/>
    <col min="9459" max="9459" width="13.42578125" style="3" customWidth="1"/>
    <col min="9460" max="9704" width="8.85546875" style="3"/>
    <col min="9705" max="9705" width="7" style="3" customWidth="1"/>
    <col min="9706" max="9706" width="45.140625" style="3" customWidth="1"/>
    <col min="9707" max="9707" width="14.140625" style="3" customWidth="1"/>
    <col min="9708" max="9708" width="18.42578125" style="3" customWidth="1"/>
    <col min="9709" max="9711" width="0" style="3" hidden="1" customWidth="1"/>
    <col min="9712" max="9712" width="15.140625" style="3" customWidth="1"/>
    <col min="9713" max="9713" width="15.7109375" style="3" customWidth="1"/>
    <col min="9714" max="9714" width="12.5703125" style="3" customWidth="1"/>
    <col min="9715" max="9715" width="13.42578125" style="3" customWidth="1"/>
    <col min="9716" max="9960" width="8.85546875" style="3"/>
    <col min="9961" max="9961" width="7" style="3" customWidth="1"/>
    <col min="9962" max="9962" width="45.140625" style="3" customWidth="1"/>
    <col min="9963" max="9963" width="14.140625" style="3" customWidth="1"/>
    <col min="9964" max="9964" width="18.42578125" style="3" customWidth="1"/>
    <col min="9965" max="9967" width="0" style="3" hidden="1" customWidth="1"/>
    <col min="9968" max="9968" width="15.140625" style="3" customWidth="1"/>
    <col min="9969" max="9969" width="15.7109375" style="3" customWidth="1"/>
    <col min="9970" max="9970" width="12.5703125" style="3" customWidth="1"/>
    <col min="9971" max="9971" width="13.42578125" style="3" customWidth="1"/>
    <col min="9972" max="10216" width="8.85546875" style="3"/>
    <col min="10217" max="10217" width="7" style="3" customWidth="1"/>
    <col min="10218" max="10218" width="45.140625" style="3" customWidth="1"/>
    <col min="10219" max="10219" width="14.140625" style="3" customWidth="1"/>
    <col min="10220" max="10220" width="18.42578125" style="3" customWidth="1"/>
    <col min="10221" max="10223" width="0" style="3" hidden="1" customWidth="1"/>
    <col min="10224" max="10224" width="15.140625" style="3" customWidth="1"/>
    <col min="10225" max="10225" width="15.7109375" style="3" customWidth="1"/>
    <col min="10226" max="10226" width="12.5703125" style="3" customWidth="1"/>
    <col min="10227" max="10227" width="13.42578125" style="3" customWidth="1"/>
    <col min="10228" max="10472" width="8.85546875" style="3"/>
    <col min="10473" max="10473" width="7" style="3" customWidth="1"/>
    <col min="10474" max="10474" width="45.140625" style="3" customWidth="1"/>
    <col min="10475" max="10475" width="14.140625" style="3" customWidth="1"/>
    <col min="10476" max="10476" width="18.42578125" style="3" customWidth="1"/>
    <col min="10477" max="10479" width="0" style="3" hidden="1" customWidth="1"/>
    <col min="10480" max="10480" width="15.140625" style="3" customWidth="1"/>
    <col min="10481" max="10481" width="15.7109375" style="3" customWidth="1"/>
    <col min="10482" max="10482" width="12.5703125" style="3" customWidth="1"/>
    <col min="10483" max="10483" width="13.42578125" style="3" customWidth="1"/>
    <col min="10484" max="10728" width="8.85546875" style="3"/>
    <col min="10729" max="10729" width="7" style="3" customWidth="1"/>
    <col min="10730" max="10730" width="45.140625" style="3" customWidth="1"/>
    <col min="10731" max="10731" width="14.140625" style="3" customWidth="1"/>
    <col min="10732" max="10732" width="18.42578125" style="3" customWidth="1"/>
    <col min="10733" max="10735" width="0" style="3" hidden="1" customWidth="1"/>
    <col min="10736" max="10736" width="15.140625" style="3" customWidth="1"/>
    <col min="10737" max="10737" width="15.7109375" style="3" customWidth="1"/>
    <col min="10738" max="10738" width="12.5703125" style="3" customWidth="1"/>
    <col min="10739" max="10739" width="13.42578125" style="3" customWidth="1"/>
    <col min="10740" max="10984" width="8.85546875" style="3"/>
    <col min="10985" max="10985" width="7" style="3" customWidth="1"/>
    <col min="10986" max="10986" width="45.140625" style="3" customWidth="1"/>
    <col min="10987" max="10987" width="14.140625" style="3" customWidth="1"/>
    <col min="10988" max="10988" width="18.42578125" style="3" customWidth="1"/>
    <col min="10989" max="10991" width="0" style="3" hidden="1" customWidth="1"/>
    <col min="10992" max="10992" width="15.140625" style="3" customWidth="1"/>
    <col min="10993" max="10993" width="15.7109375" style="3" customWidth="1"/>
    <col min="10994" max="10994" width="12.5703125" style="3" customWidth="1"/>
    <col min="10995" max="10995" width="13.42578125" style="3" customWidth="1"/>
    <col min="10996" max="11240" width="8.85546875" style="3"/>
    <col min="11241" max="11241" width="7" style="3" customWidth="1"/>
    <col min="11242" max="11242" width="45.140625" style="3" customWidth="1"/>
    <col min="11243" max="11243" width="14.140625" style="3" customWidth="1"/>
    <col min="11244" max="11244" width="18.42578125" style="3" customWidth="1"/>
    <col min="11245" max="11247" width="0" style="3" hidden="1" customWidth="1"/>
    <col min="11248" max="11248" width="15.140625" style="3" customWidth="1"/>
    <col min="11249" max="11249" width="15.7109375" style="3" customWidth="1"/>
    <col min="11250" max="11250" width="12.5703125" style="3" customWidth="1"/>
    <col min="11251" max="11251" width="13.42578125" style="3" customWidth="1"/>
    <col min="11252" max="11496" width="8.85546875" style="3"/>
    <col min="11497" max="11497" width="7" style="3" customWidth="1"/>
    <col min="11498" max="11498" width="45.140625" style="3" customWidth="1"/>
    <col min="11499" max="11499" width="14.140625" style="3" customWidth="1"/>
    <col min="11500" max="11500" width="18.42578125" style="3" customWidth="1"/>
    <col min="11501" max="11503" width="0" style="3" hidden="1" customWidth="1"/>
    <col min="11504" max="11504" width="15.140625" style="3" customWidth="1"/>
    <col min="11505" max="11505" width="15.7109375" style="3" customWidth="1"/>
    <col min="11506" max="11506" width="12.5703125" style="3" customWidth="1"/>
    <col min="11507" max="11507" width="13.42578125" style="3" customWidth="1"/>
    <col min="11508" max="11752" width="8.85546875" style="3"/>
    <col min="11753" max="11753" width="7" style="3" customWidth="1"/>
    <col min="11754" max="11754" width="45.140625" style="3" customWidth="1"/>
    <col min="11755" max="11755" width="14.140625" style="3" customWidth="1"/>
    <col min="11756" max="11756" width="18.42578125" style="3" customWidth="1"/>
    <col min="11757" max="11759" width="0" style="3" hidden="1" customWidth="1"/>
    <col min="11760" max="11760" width="15.140625" style="3" customWidth="1"/>
    <col min="11761" max="11761" width="15.7109375" style="3" customWidth="1"/>
    <col min="11762" max="11762" width="12.5703125" style="3" customWidth="1"/>
    <col min="11763" max="11763" width="13.42578125" style="3" customWidth="1"/>
    <col min="11764" max="12008" width="8.85546875" style="3"/>
    <col min="12009" max="12009" width="7" style="3" customWidth="1"/>
    <col min="12010" max="12010" width="45.140625" style="3" customWidth="1"/>
    <col min="12011" max="12011" width="14.140625" style="3" customWidth="1"/>
    <col min="12012" max="12012" width="18.42578125" style="3" customWidth="1"/>
    <col min="12013" max="12015" width="0" style="3" hidden="1" customWidth="1"/>
    <col min="12016" max="12016" width="15.140625" style="3" customWidth="1"/>
    <col min="12017" max="12017" width="15.7109375" style="3" customWidth="1"/>
    <col min="12018" max="12018" width="12.5703125" style="3" customWidth="1"/>
    <col min="12019" max="12019" width="13.42578125" style="3" customWidth="1"/>
    <col min="12020" max="12264" width="8.85546875" style="3"/>
    <col min="12265" max="12265" width="7" style="3" customWidth="1"/>
    <col min="12266" max="12266" width="45.140625" style="3" customWidth="1"/>
    <col min="12267" max="12267" width="14.140625" style="3" customWidth="1"/>
    <col min="12268" max="12268" width="18.42578125" style="3" customWidth="1"/>
    <col min="12269" max="12271" width="0" style="3" hidden="1" customWidth="1"/>
    <col min="12272" max="12272" width="15.140625" style="3" customWidth="1"/>
    <col min="12273" max="12273" width="15.7109375" style="3" customWidth="1"/>
    <col min="12274" max="12274" width="12.5703125" style="3" customWidth="1"/>
    <col min="12275" max="12275" width="13.42578125" style="3" customWidth="1"/>
    <col min="12276" max="12520" width="8.85546875" style="3"/>
    <col min="12521" max="12521" width="7" style="3" customWidth="1"/>
    <col min="12522" max="12522" width="45.140625" style="3" customWidth="1"/>
    <col min="12523" max="12523" width="14.140625" style="3" customWidth="1"/>
    <col min="12524" max="12524" width="18.42578125" style="3" customWidth="1"/>
    <col min="12525" max="12527" width="0" style="3" hidden="1" customWidth="1"/>
    <col min="12528" max="12528" width="15.140625" style="3" customWidth="1"/>
    <col min="12529" max="12529" width="15.7109375" style="3" customWidth="1"/>
    <col min="12530" max="12530" width="12.5703125" style="3" customWidth="1"/>
    <col min="12531" max="12531" width="13.42578125" style="3" customWidth="1"/>
    <col min="12532" max="12776" width="8.85546875" style="3"/>
    <col min="12777" max="12777" width="7" style="3" customWidth="1"/>
    <col min="12778" max="12778" width="45.140625" style="3" customWidth="1"/>
    <col min="12779" max="12779" width="14.140625" style="3" customWidth="1"/>
    <col min="12780" max="12780" width="18.42578125" style="3" customWidth="1"/>
    <col min="12781" max="12783" width="0" style="3" hidden="1" customWidth="1"/>
    <col min="12784" max="12784" width="15.140625" style="3" customWidth="1"/>
    <col min="12785" max="12785" width="15.7109375" style="3" customWidth="1"/>
    <col min="12786" max="12786" width="12.5703125" style="3" customWidth="1"/>
    <col min="12787" max="12787" width="13.42578125" style="3" customWidth="1"/>
    <col min="12788" max="13032" width="8.85546875" style="3"/>
    <col min="13033" max="13033" width="7" style="3" customWidth="1"/>
    <col min="13034" max="13034" width="45.140625" style="3" customWidth="1"/>
    <col min="13035" max="13035" width="14.140625" style="3" customWidth="1"/>
    <col min="13036" max="13036" width="18.42578125" style="3" customWidth="1"/>
    <col min="13037" max="13039" width="0" style="3" hidden="1" customWidth="1"/>
    <col min="13040" max="13040" width="15.140625" style="3" customWidth="1"/>
    <col min="13041" max="13041" width="15.7109375" style="3" customWidth="1"/>
    <col min="13042" max="13042" width="12.5703125" style="3" customWidth="1"/>
    <col min="13043" max="13043" width="13.42578125" style="3" customWidth="1"/>
    <col min="13044" max="13288" width="8.85546875" style="3"/>
    <col min="13289" max="13289" width="7" style="3" customWidth="1"/>
    <col min="13290" max="13290" width="45.140625" style="3" customWidth="1"/>
    <col min="13291" max="13291" width="14.140625" style="3" customWidth="1"/>
    <col min="13292" max="13292" width="18.42578125" style="3" customWidth="1"/>
    <col min="13293" max="13295" width="0" style="3" hidden="1" customWidth="1"/>
    <col min="13296" max="13296" width="15.140625" style="3" customWidth="1"/>
    <col min="13297" max="13297" width="15.7109375" style="3" customWidth="1"/>
    <col min="13298" max="13298" width="12.5703125" style="3" customWidth="1"/>
    <col min="13299" max="13299" width="13.42578125" style="3" customWidth="1"/>
    <col min="13300" max="13544" width="8.85546875" style="3"/>
    <col min="13545" max="13545" width="7" style="3" customWidth="1"/>
    <col min="13546" max="13546" width="45.140625" style="3" customWidth="1"/>
    <col min="13547" max="13547" width="14.140625" style="3" customWidth="1"/>
    <col min="13548" max="13548" width="18.42578125" style="3" customWidth="1"/>
    <col min="13549" max="13551" width="0" style="3" hidden="1" customWidth="1"/>
    <col min="13552" max="13552" width="15.140625" style="3" customWidth="1"/>
    <col min="13553" max="13553" width="15.7109375" style="3" customWidth="1"/>
    <col min="13554" max="13554" width="12.5703125" style="3" customWidth="1"/>
    <col min="13555" max="13555" width="13.42578125" style="3" customWidth="1"/>
    <col min="13556" max="13800" width="8.85546875" style="3"/>
    <col min="13801" max="13801" width="7" style="3" customWidth="1"/>
    <col min="13802" max="13802" width="45.140625" style="3" customWidth="1"/>
    <col min="13803" max="13803" width="14.140625" style="3" customWidth="1"/>
    <col min="13804" max="13804" width="18.42578125" style="3" customWidth="1"/>
    <col min="13805" max="13807" width="0" style="3" hidden="1" customWidth="1"/>
    <col min="13808" max="13808" width="15.140625" style="3" customWidth="1"/>
    <col min="13809" max="13809" width="15.7109375" style="3" customWidth="1"/>
    <col min="13810" max="13810" width="12.5703125" style="3" customWidth="1"/>
    <col min="13811" max="13811" width="13.42578125" style="3" customWidth="1"/>
    <col min="13812" max="14056" width="8.85546875" style="3"/>
    <col min="14057" max="14057" width="7" style="3" customWidth="1"/>
    <col min="14058" max="14058" width="45.140625" style="3" customWidth="1"/>
    <col min="14059" max="14059" width="14.140625" style="3" customWidth="1"/>
    <col min="14060" max="14060" width="18.42578125" style="3" customWidth="1"/>
    <col min="14061" max="14063" width="0" style="3" hidden="1" customWidth="1"/>
    <col min="14064" max="14064" width="15.140625" style="3" customWidth="1"/>
    <col min="14065" max="14065" width="15.7109375" style="3" customWidth="1"/>
    <col min="14066" max="14066" width="12.5703125" style="3" customWidth="1"/>
    <col min="14067" max="14067" width="13.42578125" style="3" customWidth="1"/>
    <col min="14068" max="14312" width="8.85546875" style="3"/>
    <col min="14313" max="14313" width="7" style="3" customWidth="1"/>
    <col min="14314" max="14314" width="45.140625" style="3" customWidth="1"/>
    <col min="14315" max="14315" width="14.140625" style="3" customWidth="1"/>
    <col min="14316" max="14316" width="18.42578125" style="3" customWidth="1"/>
    <col min="14317" max="14319" width="0" style="3" hidden="1" customWidth="1"/>
    <col min="14320" max="14320" width="15.140625" style="3" customWidth="1"/>
    <col min="14321" max="14321" width="15.7109375" style="3" customWidth="1"/>
    <col min="14322" max="14322" width="12.5703125" style="3" customWidth="1"/>
    <col min="14323" max="14323" width="13.42578125" style="3" customWidth="1"/>
    <col min="14324" max="14568" width="8.85546875" style="3"/>
    <col min="14569" max="14569" width="7" style="3" customWidth="1"/>
    <col min="14570" max="14570" width="45.140625" style="3" customWidth="1"/>
    <col min="14571" max="14571" width="14.140625" style="3" customWidth="1"/>
    <col min="14572" max="14572" width="18.42578125" style="3" customWidth="1"/>
    <col min="14573" max="14575" width="0" style="3" hidden="1" customWidth="1"/>
    <col min="14576" max="14576" width="15.140625" style="3" customWidth="1"/>
    <col min="14577" max="14577" width="15.7109375" style="3" customWidth="1"/>
    <col min="14578" max="14578" width="12.5703125" style="3" customWidth="1"/>
    <col min="14579" max="14579" width="13.42578125" style="3" customWidth="1"/>
    <col min="14580" max="14824" width="8.85546875" style="3"/>
    <col min="14825" max="14825" width="7" style="3" customWidth="1"/>
    <col min="14826" max="14826" width="45.140625" style="3" customWidth="1"/>
    <col min="14827" max="14827" width="14.140625" style="3" customWidth="1"/>
    <col min="14828" max="14828" width="18.42578125" style="3" customWidth="1"/>
    <col min="14829" max="14831" width="0" style="3" hidden="1" customWidth="1"/>
    <col min="14832" max="14832" width="15.140625" style="3" customWidth="1"/>
    <col min="14833" max="14833" width="15.7109375" style="3" customWidth="1"/>
    <col min="14834" max="14834" width="12.5703125" style="3" customWidth="1"/>
    <col min="14835" max="14835" width="13.42578125" style="3" customWidth="1"/>
    <col min="14836" max="15080" width="8.85546875" style="3"/>
    <col min="15081" max="15081" width="7" style="3" customWidth="1"/>
    <col min="15082" max="15082" width="45.140625" style="3" customWidth="1"/>
    <col min="15083" max="15083" width="14.140625" style="3" customWidth="1"/>
    <col min="15084" max="15084" width="18.42578125" style="3" customWidth="1"/>
    <col min="15085" max="15087" width="0" style="3" hidden="1" customWidth="1"/>
    <col min="15088" max="15088" width="15.140625" style="3" customWidth="1"/>
    <col min="15089" max="15089" width="15.7109375" style="3" customWidth="1"/>
    <col min="15090" max="15090" width="12.5703125" style="3" customWidth="1"/>
    <col min="15091" max="15091" width="13.42578125" style="3" customWidth="1"/>
    <col min="15092" max="15336" width="8.85546875" style="3"/>
    <col min="15337" max="15337" width="7" style="3" customWidth="1"/>
    <col min="15338" max="15338" width="45.140625" style="3" customWidth="1"/>
    <col min="15339" max="15339" width="14.140625" style="3" customWidth="1"/>
    <col min="15340" max="15340" width="18.42578125" style="3" customWidth="1"/>
    <col min="15341" max="15343" width="0" style="3" hidden="1" customWidth="1"/>
    <col min="15344" max="15344" width="15.140625" style="3" customWidth="1"/>
    <col min="15345" max="15345" width="15.7109375" style="3" customWidth="1"/>
    <col min="15346" max="15346" width="12.5703125" style="3" customWidth="1"/>
    <col min="15347" max="15347" width="13.42578125" style="3" customWidth="1"/>
    <col min="15348" max="15592" width="8.85546875" style="3"/>
    <col min="15593" max="15593" width="7" style="3" customWidth="1"/>
    <col min="15594" max="15594" width="45.140625" style="3" customWidth="1"/>
    <col min="15595" max="15595" width="14.140625" style="3" customWidth="1"/>
    <col min="15596" max="15596" width="18.42578125" style="3" customWidth="1"/>
    <col min="15597" max="15599" width="0" style="3" hidden="1" customWidth="1"/>
    <col min="15600" max="15600" width="15.140625" style="3" customWidth="1"/>
    <col min="15601" max="15601" width="15.7109375" style="3" customWidth="1"/>
    <col min="15602" max="15602" width="12.5703125" style="3" customWidth="1"/>
    <col min="15603" max="15603" width="13.42578125" style="3" customWidth="1"/>
    <col min="15604" max="15848" width="8.85546875" style="3"/>
    <col min="15849" max="15849" width="7" style="3" customWidth="1"/>
    <col min="15850" max="15850" width="45.140625" style="3" customWidth="1"/>
    <col min="15851" max="15851" width="14.140625" style="3" customWidth="1"/>
    <col min="15852" max="15852" width="18.42578125" style="3" customWidth="1"/>
    <col min="15853" max="15855" width="0" style="3" hidden="1" customWidth="1"/>
    <col min="15856" max="15856" width="15.140625" style="3" customWidth="1"/>
    <col min="15857" max="15857" width="15.7109375" style="3" customWidth="1"/>
    <col min="15858" max="15858" width="12.5703125" style="3" customWidth="1"/>
    <col min="15859" max="15859" width="13.42578125" style="3" customWidth="1"/>
    <col min="15860" max="16104" width="8.85546875" style="3"/>
    <col min="16105" max="16105" width="7" style="3" customWidth="1"/>
    <col min="16106" max="16106" width="45.140625" style="3" customWidth="1"/>
    <col min="16107" max="16107" width="14.140625" style="3" customWidth="1"/>
    <col min="16108" max="16108" width="18.42578125" style="3" customWidth="1"/>
    <col min="16109" max="16111" width="0" style="3" hidden="1" customWidth="1"/>
    <col min="16112" max="16112" width="15.140625" style="3" customWidth="1"/>
    <col min="16113" max="16113" width="15.7109375" style="3" customWidth="1"/>
    <col min="16114" max="16114" width="12.5703125" style="3" customWidth="1"/>
    <col min="16115" max="16115" width="13.42578125" style="3" customWidth="1"/>
    <col min="16116" max="16384" width="8.85546875" style="3"/>
  </cols>
  <sheetData>
    <row r="1" spans="1:18">
      <c r="H1" s="2" t="s">
        <v>426</v>
      </c>
    </row>
    <row r="2" spans="1:18">
      <c r="H2" s="2" t="s">
        <v>858</v>
      </c>
    </row>
    <row r="3" spans="1:18">
      <c r="A3" s="17"/>
      <c r="H3" s="2" t="s">
        <v>59</v>
      </c>
    </row>
    <row r="4" spans="1:18">
      <c r="A4" s="17"/>
      <c r="B4" s="19"/>
      <c r="C4" s="19"/>
      <c r="D4" s="19"/>
      <c r="E4" s="19"/>
      <c r="F4" s="19"/>
      <c r="G4" s="19"/>
    </row>
    <row r="5" spans="1:18" ht="14.45" customHeight="1">
      <c r="A5" s="379" t="s">
        <v>443</v>
      </c>
      <c r="B5" s="379"/>
      <c r="C5" s="379"/>
      <c r="D5" s="379"/>
      <c r="E5" s="379"/>
      <c r="F5" s="379"/>
      <c r="G5" s="379"/>
      <c r="H5" s="379"/>
      <c r="I5" s="379"/>
      <c r="J5" s="379"/>
      <c r="K5" s="379"/>
      <c r="L5" s="379"/>
      <c r="M5" s="379"/>
    </row>
    <row r="6" spans="1:18" ht="14.45" customHeight="1">
      <c r="A6" s="379" t="s">
        <v>446</v>
      </c>
      <c r="B6" s="379"/>
      <c r="C6" s="379"/>
      <c r="D6" s="379"/>
      <c r="E6" s="379"/>
      <c r="F6" s="379"/>
      <c r="G6" s="379"/>
      <c r="H6" s="379"/>
      <c r="I6" s="379"/>
      <c r="J6" s="379"/>
      <c r="K6" s="379"/>
      <c r="L6" s="379"/>
      <c r="M6" s="379"/>
    </row>
    <row r="7" spans="1:18" ht="15.75" customHeight="1">
      <c r="A7" s="384"/>
      <c r="B7" s="379"/>
      <c r="C7" s="379"/>
      <c r="D7" s="379"/>
      <c r="E7" s="379"/>
      <c r="F7" s="379"/>
      <c r="G7" s="379"/>
      <c r="H7" s="379"/>
      <c r="I7" s="379"/>
      <c r="J7" s="18"/>
      <c r="K7" s="18"/>
      <c r="L7" s="18"/>
    </row>
    <row r="8" spans="1:18" ht="15.75" customHeight="1">
      <c r="A8" s="19"/>
      <c r="B8" s="40"/>
      <c r="C8" s="40"/>
      <c r="D8" s="40"/>
      <c r="E8" s="40"/>
      <c r="F8" s="40"/>
      <c r="G8" s="40"/>
    </row>
    <row r="9" spans="1:18" ht="61.9" customHeight="1">
      <c r="A9" s="59" t="s">
        <v>3</v>
      </c>
      <c r="B9" s="111" t="s">
        <v>4</v>
      </c>
      <c r="C9" s="59" t="s">
        <v>444</v>
      </c>
      <c r="D9" s="59" t="s">
        <v>439</v>
      </c>
      <c r="E9" s="59" t="s">
        <v>440</v>
      </c>
      <c r="F9" s="59" t="s">
        <v>442</v>
      </c>
      <c r="G9" s="59" t="s">
        <v>855</v>
      </c>
      <c r="H9" s="59" t="s">
        <v>441</v>
      </c>
      <c r="I9" s="59" t="s">
        <v>437</v>
      </c>
      <c r="J9" s="59" t="s">
        <v>852</v>
      </c>
      <c r="K9" s="59" t="s">
        <v>853</v>
      </c>
      <c r="L9" s="59" t="s">
        <v>442</v>
      </c>
      <c r="M9" s="59" t="s">
        <v>445</v>
      </c>
      <c r="N9" s="59" t="s">
        <v>403</v>
      </c>
    </row>
    <row r="10" spans="1:18">
      <c r="A10" s="23">
        <v>1</v>
      </c>
      <c r="B10" s="12">
        <v>2</v>
      </c>
      <c r="C10" s="12">
        <v>3</v>
      </c>
      <c r="D10" s="12">
        <v>3</v>
      </c>
      <c r="E10" s="41">
        <v>4</v>
      </c>
      <c r="F10" s="41">
        <v>4</v>
      </c>
      <c r="G10" s="41">
        <v>5</v>
      </c>
      <c r="H10" s="42" t="s">
        <v>11</v>
      </c>
      <c r="I10" s="23">
        <v>7</v>
      </c>
      <c r="J10" s="23">
        <v>8</v>
      </c>
      <c r="K10" s="23">
        <v>9</v>
      </c>
      <c r="L10" s="23">
        <v>10</v>
      </c>
      <c r="M10" s="16">
        <v>11</v>
      </c>
      <c r="N10" s="23" t="s">
        <v>854</v>
      </c>
    </row>
    <row r="11" spans="1:18">
      <c r="A11" s="251" t="s">
        <v>12</v>
      </c>
      <c r="B11" s="272"/>
      <c r="C11" s="258">
        <f>SUM(C12:C41)</f>
        <v>5821</v>
      </c>
      <c r="D11" s="258">
        <f>SUM(D12:D41)</f>
        <v>4914</v>
      </c>
      <c r="E11" s="258">
        <f>SUM(E12:E41)</f>
        <v>907</v>
      </c>
      <c r="F11" s="255">
        <f t="shared" ref="F11:G11" si="0">SUM(F12:F41)</f>
        <v>61979</v>
      </c>
      <c r="G11" s="255">
        <f t="shared" si="0"/>
        <v>142768</v>
      </c>
      <c r="H11" s="255">
        <f>SUM(H12:H41)</f>
        <v>204747</v>
      </c>
      <c r="I11" s="20">
        <f>SUM(I12:I41)</f>
        <v>907</v>
      </c>
      <c r="J11" s="20"/>
      <c r="K11" s="20"/>
      <c r="L11" s="20"/>
      <c r="M11" s="20">
        <f>SUM(M12:M41)</f>
        <v>687936</v>
      </c>
      <c r="N11" s="20">
        <f>SUM(N12:N41)</f>
        <v>846183</v>
      </c>
    </row>
    <row r="12" spans="1:18">
      <c r="A12" s="76">
        <v>1</v>
      </c>
      <c r="B12" s="273" t="s">
        <v>322</v>
      </c>
      <c r="C12" s="274">
        <f>D12+E12</f>
        <v>53</v>
      </c>
      <c r="D12" s="274">
        <v>36</v>
      </c>
      <c r="E12" s="274">
        <v>17</v>
      </c>
      <c r="F12" s="243">
        <v>424</v>
      </c>
      <c r="G12" s="243">
        <v>1440</v>
      </c>
      <c r="H12" s="243">
        <f>F12+G12</f>
        <v>1864</v>
      </c>
      <c r="I12" s="77">
        <v>17</v>
      </c>
      <c r="J12" s="77"/>
      <c r="K12" s="77"/>
      <c r="L12" s="77"/>
      <c r="M12" s="77">
        <v>10840</v>
      </c>
      <c r="N12" s="77">
        <f t="shared" ref="N12:N32" si="1">H12+M12</f>
        <v>12704</v>
      </c>
      <c r="O12" s="9"/>
      <c r="R12" s="5"/>
    </row>
    <row r="13" spans="1:18">
      <c r="A13" s="77">
        <v>2</v>
      </c>
      <c r="B13" s="275" t="s">
        <v>41</v>
      </c>
      <c r="C13" s="276">
        <f t="shared" ref="C13:C41" si="2">D13+E13</f>
        <v>122</v>
      </c>
      <c r="D13" s="276">
        <v>88</v>
      </c>
      <c r="E13" s="276">
        <v>34</v>
      </c>
      <c r="F13" s="246">
        <v>1291</v>
      </c>
      <c r="G13" s="246">
        <v>3000</v>
      </c>
      <c r="H13" s="246">
        <f t="shared" ref="H13:H41" si="3">F13+G13</f>
        <v>4291</v>
      </c>
      <c r="I13" s="77">
        <v>34</v>
      </c>
      <c r="J13" s="77"/>
      <c r="K13" s="77"/>
      <c r="L13" s="77"/>
      <c r="M13" s="77">
        <v>28396</v>
      </c>
      <c r="N13" s="77">
        <f t="shared" si="1"/>
        <v>32687</v>
      </c>
      <c r="O13" s="9"/>
      <c r="R13" s="5"/>
    </row>
    <row r="14" spans="1:18">
      <c r="A14" s="77">
        <v>3</v>
      </c>
      <c r="B14" s="275" t="s">
        <v>72</v>
      </c>
      <c r="C14" s="276">
        <f t="shared" si="2"/>
        <v>42</v>
      </c>
      <c r="D14" s="276">
        <v>0</v>
      </c>
      <c r="E14" s="276">
        <v>42</v>
      </c>
      <c r="F14" s="246">
        <v>0</v>
      </c>
      <c r="G14" s="246">
        <v>1477</v>
      </c>
      <c r="H14" s="246">
        <f t="shared" si="3"/>
        <v>1477</v>
      </c>
      <c r="I14" s="77">
        <v>42</v>
      </c>
      <c r="J14" s="77"/>
      <c r="K14" s="77"/>
      <c r="L14" s="77"/>
      <c r="M14" s="77">
        <v>30176</v>
      </c>
      <c r="N14" s="77">
        <f t="shared" si="1"/>
        <v>31653</v>
      </c>
      <c r="O14" s="9"/>
      <c r="R14" s="5"/>
    </row>
    <row r="15" spans="1:18">
      <c r="A15" s="77">
        <v>4</v>
      </c>
      <c r="B15" s="275" t="s">
        <v>42</v>
      </c>
      <c r="C15" s="276">
        <f t="shared" si="2"/>
        <v>211</v>
      </c>
      <c r="D15" s="276">
        <v>211</v>
      </c>
      <c r="E15" s="276">
        <v>0</v>
      </c>
      <c r="F15" s="246">
        <v>2800</v>
      </c>
      <c r="G15" s="246">
        <v>4622</v>
      </c>
      <c r="H15" s="246">
        <f t="shared" si="3"/>
        <v>7422</v>
      </c>
      <c r="I15" s="77">
        <v>21</v>
      </c>
      <c r="J15" s="77"/>
      <c r="K15" s="77"/>
      <c r="L15" s="77"/>
      <c r="M15" s="77">
        <v>11272</v>
      </c>
      <c r="N15" s="77">
        <f t="shared" si="1"/>
        <v>18694</v>
      </c>
      <c r="O15" s="9"/>
      <c r="R15" s="5"/>
    </row>
    <row r="16" spans="1:18">
      <c r="A16" s="77">
        <v>5</v>
      </c>
      <c r="B16" s="275" t="s">
        <v>43</v>
      </c>
      <c r="C16" s="276">
        <f t="shared" si="2"/>
        <v>124</v>
      </c>
      <c r="D16" s="276">
        <v>103</v>
      </c>
      <c r="E16" s="276">
        <v>21</v>
      </c>
      <c r="F16" s="246">
        <v>1362</v>
      </c>
      <c r="G16" s="246">
        <v>3000</v>
      </c>
      <c r="H16" s="246">
        <f t="shared" si="3"/>
        <v>4362</v>
      </c>
      <c r="I16" s="77">
        <v>34</v>
      </c>
      <c r="J16" s="77"/>
      <c r="K16" s="77"/>
      <c r="L16" s="77"/>
      <c r="M16" s="77">
        <v>28728</v>
      </c>
      <c r="N16" s="77">
        <f t="shared" si="1"/>
        <v>33090</v>
      </c>
      <c r="O16" s="9"/>
      <c r="R16" s="5"/>
    </row>
    <row r="17" spans="1:18">
      <c r="A17" s="77">
        <v>6</v>
      </c>
      <c r="B17" s="275" t="s">
        <v>44</v>
      </c>
      <c r="C17" s="276">
        <f t="shared" si="2"/>
        <v>223</v>
      </c>
      <c r="D17" s="276">
        <v>189</v>
      </c>
      <c r="E17" s="276">
        <v>34</v>
      </c>
      <c r="F17" s="246">
        <v>3500</v>
      </c>
      <c r="G17" s="246">
        <v>4344</v>
      </c>
      <c r="H17" s="246">
        <f t="shared" si="3"/>
        <v>7844</v>
      </c>
      <c r="I17" s="77">
        <v>76</v>
      </c>
      <c r="J17" s="77"/>
      <c r="K17" s="77"/>
      <c r="L17" s="77"/>
      <c r="M17" s="77">
        <v>60352</v>
      </c>
      <c r="N17" s="77">
        <f t="shared" si="1"/>
        <v>68196</v>
      </c>
      <c r="O17" s="9"/>
      <c r="R17" s="5"/>
    </row>
    <row r="18" spans="1:18">
      <c r="A18" s="77">
        <v>7</v>
      </c>
      <c r="B18" s="275" t="s">
        <v>45</v>
      </c>
      <c r="C18" s="276">
        <f t="shared" si="2"/>
        <v>432</v>
      </c>
      <c r="D18" s="276">
        <v>432</v>
      </c>
      <c r="E18" s="276">
        <v>0</v>
      </c>
      <c r="F18" s="246">
        <v>4148</v>
      </c>
      <c r="G18" s="246">
        <v>11047</v>
      </c>
      <c r="H18" s="246">
        <f t="shared" si="3"/>
        <v>15195</v>
      </c>
      <c r="I18" s="77">
        <v>12</v>
      </c>
      <c r="J18" s="77"/>
      <c r="K18" s="77"/>
      <c r="L18" s="77"/>
      <c r="M18" s="77">
        <v>13308</v>
      </c>
      <c r="N18" s="77">
        <f t="shared" si="1"/>
        <v>28503</v>
      </c>
      <c r="O18" s="9"/>
      <c r="R18" s="5"/>
    </row>
    <row r="19" spans="1:18">
      <c r="A19" s="77">
        <v>8</v>
      </c>
      <c r="B19" s="275" t="s">
        <v>70</v>
      </c>
      <c r="C19" s="276">
        <f t="shared" si="2"/>
        <v>76</v>
      </c>
      <c r="D19" s="276">
        <v>0</v>
      </c>
      <c r="E19" s="276">
        <v>76</v>
      </c>
      <c r="F19" s="246">
        <v>0</v>
      </c>
      <c r="G19" s="246">
        <v>2673</v>
      </c>
      <c r="H19" s="246">
        <f t="shared" si="3"/>
        <v>2673</v>
      </c>
      <c r="I19" s="77">
        <v>51</v>
      </c>
      <c r="J19" s="77"/>
      <c r="K19" s="77"/>
      <c r="L19" s="77"/>
      <c r="M19" s="77">
        <v>30176</v>
      </c>
      <c r="N19" s="77">
        <f t="shared" si="1"/>
        <v>32849</v>
      </c>
      <c r="O19" s="9"/>
      <c r="R19" s="5"/>
    </row>
    <row r="20" spans="1:18">
      <c r="A20" s="77">
        <v>9</v>
      </c>
      <c r="B20" s="275" t="s">
        <v>46</v>
      </c>
      <c r="C20" s="276">
        <f t="shared" si="2"/>
        <v>225</v>
      </c>
      <c r="D20" s="276">
        <v>213</v>
      </c>
      <c r="E20" s="276">
        <v>12</v>
      </c>
      <c r="F20" s="246">
        <v>2700</v>
      </c>
      <c r="G20" s="246">
        <v>5214</v>
      </c>
      <c r="H20" s="246">
        <f t="shared" si="3"/>
        <v>7914</v>
      </c>
      <c r="I20" s="77">
        <v>14</v>
      </c>
      <c r="J20" s="77"/>
      <c r="K20" s="77"/>
      <c r="L20" s="77"/>
      <c r="M20" s="77">
        <v>13308</v>
      </c>
      <c r="N20" s="77">
        <f t="shared" si="1"/>
        <v>21222</v>
      </c>
      <c r="O20" s="9"/>
      <c r="R20" s="5"/>
    </row>
    <row r="21" spans="1:18">
      <c r="A21" s="77">
        <v>10</v>
      </c>
      <c r="B21" s="275" t="s">
        <v>47</v>
      </c>
      <c r="C21" s="276">
        <f t="shared" si="2"/>
        <v>203</v>
      </c>
      <c r="D21" s="276">
        <v>152</v>
      </c>
      <c r="E21" s="276">
        <v>51</v>
      </c>
      <c r="F21" s="246">
        <v>360</v>
      </c>
      <c r="G21" s="246">
        <v>6780</v>
      </c>
      <c r="H21" s="246">
        <f t="shared" si="3"/>
        <v>7140</v>
      </c>
      <c r="I21" s="77">
        <v>32</v>
      </c>
      <c r="J21" s="77"/>
      <c r="K21" s="77"/>
      <c r="L21" s="77"/>
      <c r="M21" s="77">
        <v>27228</v>
      </c>
      <c r="N21" s="77">
        <f t="shared" si="1"/>
        <v>34368</v>
      </c>
      <c r="O21" s="9"/>
      <c r="R21" s="5"/>
    </row>
    <row r="22" spans="1:18">
      <c r="A22" s="77">
        <v>11</v>
      </c>
      <c r="B22" s="275" t="s">
        <v>48</v>
      </c>
      <c r="C22" s="276">
        <f t="shared" si="2"/>
        <v>92</v>
      </c>
      <c r="D22" s="276">
        <v>92</v>
      </c>
      <c r="E22" s="276">
        <v>0</v>
      </c>
      <c r="F22" s="246">
        <v>1000</v>
      </c>
      <c r="G22" s="246">
        <v>2236</v>
      </c>
      <c r="H22" s="246">
        <f t="shared" si="3"/>
        <v>3236</v>
      </c>
      <c r="I22" s="77">
        <v>25</v>
      </c>
      <c r="J22" s="77"/>
      <c r="K22" s="77"/>
      <c r="L22" s="77"/>
      <c r="M22" s="77">
        <v>7072</v>
      </c>
      <c r="N22" s="77">
        <f t="shared" si="1"/>
        <v>10308</v>
      </c>
      <c r="O22" s="9"/>
      <c r="R22" s="5"/>
    </row>
    <row r="23" spans="1:18">
      <c r="A23" s="77">
        <v>12</v>
      </c>
      <c r="B23" s="275" t="s">
        <v>49</v>
      </c>
      <c r="C23" s="276">
        <f t="shared" si="2"/>
        <v>186</v>
      </c>
      <c r="D23" s="276">
        <v>172</v>
      </c>
      <c r="E23" s="276">
        <v>14</v>
      </c>
      <c r="F23" s="246">
        <v>542</v>
      </c>
      <c r="G23" s="246">
        <v>6000</v>
      </c>
      <c r="H23" s="246">
        <f t="shared" si="3"/>
        <v>6542</v>
      </c>
      <c r="I23" s="77">
        <v>39</v>
      </c>
      <c r="J23" s="77"/>
      <c r="K23" s="77"/>
      <c r="L23" s="77"/>
      <c r="M23" s="77">
        <v>30176</v>
      </c>
      <c r="N23" s="77">
        <f t="shared" si="1"/>
        <v>36718</v>
      </c>
      <c r="O23" s="9"/>
      <c r="R23" s="5"/>
    </row>
    <row r="24" spans="1:18">
      <c r="A24" s="77">
        <v>13</v>
      </c>
      <c r="B24" s="275" t="s">
        <v>73</v>
      </c>
      <c r="C24" s="276">
        <f t="shared" si="2"/>
        <v>32</v>
      </c>
      <c r="D24" s="276">
        <v>0</v>
      </c>
      <c r="E24" s="276">
        <v>32</v>
      </c>
      <c r="F24" s="246">
        <v>0</v>
      </c>
      <c r="G24" s="246">
        <v>1126</v>
      </c>
      <c r="H24" s="246">
        <f t="shared" si="3"/>
        <v>1126</v>
      </c>
      <c r="I24" s="77">
        <v>39</v>
      </c>
      <c r="J24" s="77"/>
      <c r="K24" s="77"/>
      <c r="L24" s="77"/>
      <c r="M24" s="77">
        <v>30176</v>
      </c>
      <c r="N24" s="77">
        <f t="shared" si="1"/>
        <v>31302</v>
      </c>
      <c r="O24" s="9"/>
      <c r="R24" s="5"/>
    </row>
    <row r="25" spans="1:18">
      <c r="A25" s="77">
        <v>14</v>
      </c>
      <c r="B25" s="275" t="s">
        <v>50</v>
      </c>
      <c r="C25" s="276">
        <f t="shared" si="2"/>
        <v>67</v>
      </c>
      <c r="D25" s="276">
        <v>42</v>
      </c>
      <c r="E25" s="276">
        <v>25</v>
      </c>
      <c r="F25" s="246">
        <v>1000</v>
      </c>
      <c r="G25" s="246">
        <v>1357</v>
      </c>
      <c r="H25" s="246">
        <f t="shared" si="3"/>
        <v>2357</v>
      </c>
      <c r="I25" s="77">
        <v>17</v>
      </c>
      <c r="J25" s="77"/>
      <c r="K25" s="77"/>
      <c r="L25" s="77"/>
      <c r="M25" s="77">
        <v>10924</v>
      </c>
      <c r="N25" s="77">
        <f t="shared" si="1"/>
        <v>13281</v>
      </c>
      <c r="O25" s="9"/>
      <c r="R25" s="5"/>
    </row>
    <row r="26" spans="1:18">
      <c r="A26" s="77">
        <v>15</v>
      </c>
      <c r="B26" s="275" t="s">
        <v>74</v>
      </c>
      <c r="C26" s="276">
        <f t="shared" si="2"/>
        <v>39</v>
      </c>
      <c r="D26" s="276">
        <v>0</v>
      </c>
      <c r="E26" s="276">
        <v>39</v>
      </c>
      <c r="F26" s="246">
        <v>0</v>
      </c>
      <c r="G26" s="246">
        <v>1372</v>
      </c>
      <c r="H26" s="246">
        <f t="shared" si="3"/>
        <v>1372</v>
      </c>
      <c r="I26" s="77">
        <v>54</v>
      </c>
      <c r="J26" s="77"/>
      <c r="K26" s="77"/>
      <c r="L26" s="77"/>
      <c r="M26" s="77">
        <v>45264</v>
      </c>
      <c r="N26" s="77">
        <f t="shared" si="1"/>
        <v>46636</v>
      </c>
      <c r="O26" s="9"/>
      <c r="R26" s="5"/>
    </row>
    <row r="27" spans="1:18">
      <c r="A27" s="77">
        <v>16</v>
      </c>
      <c r="B27" s="275" t="s">
        <v>51</v>
      </c>
      <c r="C27" s="276">
        <f t="shared" si="2"/>
        <v>215</v>
      </c>
      <c r="D27" s="276">
        <v>176</v>
      </c>
      <c r="E27" s="276">
        <v>39</v>
      </c>
      <c r="F27" s="246">
        <v>4000</v>
      </c>
      <c r="G27" s="246">
        <f>2562+1000</f>
        <v>3562</v>
      </c>
      <c r="H27" s="246">
        <f t="shared" si="3"/>
        <v>7562</v>
      </c>
      <c r="I27" s="77">
        <v>37</v>
      </c>
      <c r="J27" s="77"/>
      <c r="K27" s="77"/>
      <c r="L27" s="77"/>
      <c r="M27" s="77">
        <v>28396</v>
      </c>
      <c r="N27" s="77">
        <f t="shared" si="1"/>
        <v>35958</v>
      </c>
      <c r="O27" s="9"/>
      <c r="R27" s="5"/>
    </row>
    <row r="28" spans="1:18">
      <c r="A28" s="77">
        <v>17</v>
      </c>
      <c r="B28" s="275" t="s">
        <v>52</v>
      </c>
      <c r="C28" s="276">
        <f t="shared" si="2"/>
        <v>950</v>
      </c>
      <c r="D28" s="276">
        <v>950</v>
      </c>
      <c r="E28" s="276">
        <v>0</v>
      </c>
      <c r="F28" s="246">
        <v>12500</v>
      </c>
      <c r="G28" s="246">
        <v>20915</v>
      </c>
      <c r="H28" s="246">
        <f t="shared" si="3"/>
        <v>33415</v>
      </c>
      <c r="I28" s="77">
        <v>118</v>
      </c>
      <c r="J28" s="77"/>
      <c r="K28" s="77"/>
      <c r="L28" s="77"/>
      <c r="M28" s="77">
        <v>90528</v>
      </c>
      <c r="N28" s="77">
        <f t="shared" si="1"/>
        <v>123943</v>
      </c>
      <c r="O28" s="9"/>
      <c r="R28" s="5"/>
    </row>
    <row r="29" spans="1:18">
      <c r="A29" s="77">
        <v>18</v>
      </c>
      <c r="B29" s="275" t="s">
        <v>53</v>
      </c>
      <c r="C29" s="276">
        <f t="shared" si="2"/>
        <v>276</v>
      </c>
      <c r="D29" s="276">
        <v>276</v>
      </c>
      <c r="E29" s="276">
        <v>0</v>
      </c>
      <c r="F29" s="246">
        <v>4000</v>
      </c>
      <c r="G29" s="246">
        <v>5708</v>
      </c>
      <c r="H29" s="246">
        <f t="shared" si="3"/>
        <v>9708</v>
      </c>
      <c r="I29" s="77">
        <v>39</v>
      </c>
      <c r="J29" s="77"/>
      <c r="K29" s="77"/>
      <c r="L29" s="77"/>
      <c r="M29" s="77">
        <v>30176</v>
      </c>
      <c r="N29" s="77">
        <f t="shared" si="1"/>
        <v>39884</v>
      </c>
      <c r="O29" s="9"/>
      <c r="R29" s="5"/>
    </row>
    <row r="30" spans="1:18">
      <c r="A30" s="77">
        <v>19</v>
      </c>
      <c r="B30" s="275" t="s">
        <v>54</v>
      </c>
      <c r="C30" s="276">
        <f t="shared" si="2"/>
        <v>412</v>
      </c>
      <c r="D30" s="276">
        <v>412</v>
      </c>
      <c r="E30" s="276">
        <v>0</v>
      </c>
      <c r="F30" s="246">
        <v>5000</v>
      </c>
      <c r="G30" s="246">
        <v>9492</v>
      </c>
      <c r="H30" s="246">
        <f t="shared" si="3"/>
        <v>14492</v>
      </c>
      <c r="I30" s="77">
        <v>88</v>
      </c>
      <c r="J30" s="77"/>
      <c r="K30" s="77"/>
      <c r="L30" s="77"/>
      <c r="M30" s="77">
        <v>70912</v>
      </c>
      <c r="N30" s="77">
        <f t="shared" si="1"/>
        <v>85404</v>
      </c>
      <c r="O30" s="9"/>
      <c r="R30" s="5"/>
    </row>
    <row r="31" spans="1:18">
      <c r="A31" s="77">
        <v>20</v>
      </c>
      <c r="B31" s="275" t="s">
        <v>323</v>
      </c>
      <c r="C31" s="276">
        <f t="shared" si="2"/>
        <v>17</v>
      </c>
      <c r="D31" s="276">
        <v>0</v>
      </c>
      <c r="E31" s="276">
        <v>17</v>
      </c>
      <c r="F31" s="246">
        <v>0</v>
      </c>
      <c r="G31" s="246">
        <v>598</v>
      </c>
      <c r="H31" s="246">
        <f t="shared" si="3"/>
        <v>598</v>
      </c>
      <c r="I31" s="77">
        <v>82</v>
      </c>
      <c r="J31" s="77"/>
      <c r="K31" s="77"/>
      <c r="L31" s="77"/>
      <c r="M31" s="77">
        <v>60352</v>
      </c>
      <c r="N31" s="77">
        <f t="shared" si="1"/>
        <v>60950</v>
      </c>
      <c r="O31" s="9"/>
      <c r="R31" s="5"/>
    </row>
    <row r="32" spans="1:18">
      <c r="A32" s="77">
        <v>21</v>
      </c>
      <c r="B32" s="277" t="s">
        <v>75</v>
      </c>
      <c r="C32" s="278">
        <f t="shared" si="2"/>
        <v>54</v>
      </c>
      <c r="D32" s="278">
        <v>0</v>
      </c>
      <c r="E32" s="278">
        <v>54</v>
      </c>
      <c r="F32" s="246">
        <v>0</v>
      </c>
      <c r="G32" s="246">
        <v>1899</v>
      </c>
      <c r="H32" s="246">
        <f t="shared" si="3"/>
        <v>1899</v>
      </c>
      <c r="I32" s="77">
        <v>18</v>
      </c>
      <c r="J32" s="77"/>
      <c r="K32" s="77"/>
      <c r="L32" s="77"/>
      <c r="M32" s="77">
        <v>15088</v>
      </c>
      <c r="N32" s="77">
        <f t="shared" si="1"/>
        <v>16987</v>
      </c>
      <c r="O32" s="9"/>
      <c r="R32" s="5"/>
    </row>
    <row r="33" spans="1:18">
      <c r="A33" s="77">
        <v>22</v>
      </c>
      <c r="B33" s="277" t="s">
        <v>76</v>
      </c>
      <c r="C33" s="278">
        <f t="shared" si="2"/>
        <v>37</v>
      </c>
      <c r="D33" s="278">
        <v>0</v>
      </c>
      <c r="E33" s="278">
        <v>37</v>
      </c>
      <c r="F33" s="279">
        <v>0</v>
      </c>
      <c r="G33" s="279">
        <v>1301</v>
      </c>
      <c r="H33" s="279">
        <f t="shared" si="3"/>
        <v>1301</v>
      </c>
      <c r="I33" s="77"/>
      <c r="J33" s="77"/>
      <c r="K33" s="77"/>
      <c r="L33" s="77"/>
      <c r="M33" s="77"/>
      <c r="N33" s="77"/>
      <c r="O33" s="9"/>
      <c r="R33" s="5"/>
    </row>
    <row r="34" spans="1:18">
      <c r="A34" s="77">
        <v>23</v>
      </c>
      <c r="B34" s="277" t="s">
        <v>77</v>
      </c>
      <c r="C34" s="278">
        <f t="shared" si="2"/>
        <v>118</v>
      </c>
      <c r="D34" s="278">
        <v>0</v>
      </c>
      <c r="E34" s="278">
        <v>118</v>
      </c>
      <c r="F34" s="279">
        <v>0</v>
      </c>
      <c r="G34" s="279">
        <v>4151</v>
      </c>
      <c r="H34" s="279">
        <f t="shared" si="3"/>
        <v>4151</v>
      </c>
      <c r="I34" s="77"/>
      <c r="J34" s="77"/>
      <c r="K34" s="77"/>
      <c r="L34" s="77"/>
      <c r="M34" s="77"/>
      <c r="N34" s="77"/>
      <c r="O34" s="9"/>
      <c r="R34" s="5"/>
    </row>
    <row r="35" spans="1:18">
      <c r="A35" s="77">
        <v>24</v>
      </c>
      <c r="B35" s="277" t="s">
        <v>71</v>
      </c>
      <c r="C35" s="278">
        <f t="shared" si="2"/>
        <v>39</v>
      </c>
      <c r="D35" s="278">
        <v>0</v>
      </c>
      <c r="E35" s="278">
        <v>39</v>
      </c>
      <c r="F35" s="279">
        <v>0</v>
      </c>
      <c r="G35" s="279">
        <v>1372</v>
      </c>
      <c r="H35" s="279">
        <f t="shared" si="3"/>
        <v>1372</v>
      </c>
      <c r="I35" s="77"/>
      <c r="J35" s="77"/>
      <c r="K35" s="77"/>
      <c r="L35" s="77"/>
      <c r="M35" s="77"/>
      <c r="N35" s="77"/>
      <c r="O35" s="9"/>
      <c r="R35" s="5"/>
    </row>
    <row r="36" spans="1:18">
      <c r="A36" s="77">
        <v>25</v>
      </c>
      <c r="B36" s="277" t="s">
        <v>78</v>
      </c>
      <c r="C36" s="278">
        <f t="shared" si="2"/>
        <v>88</v>
      </c>
      <c r="D36" s="278">
        <v>0</v>
      </c>
      <c r="E36" s="278">
        <v>88</v>
      </c>
      <c r="F36" s="279">
        <v>0</v>
      </c>
      <c r="G36" s="279">
        <v>3095</v>
      </c>
      <c r="H36" s="279">
        <f t="shared" si="3"/>
        <v>3095</v>
      </c>
      <c r="I36" s="77"/>
      <c r="J36" s="77"/>
      <c r="K36" s="77"/>
      <c r="L36" s="77"/>
      <c r="M36" s="77"/>
      <c r="N36" s="77"/>
      <c r="O36" s="9"/>
      <c r="R36" s="5"/>
    </row>
    <row r="37" spans="1:18">
      <c r="A37" s="77">
        <v>26</v>
      </c>
      <c r="B37" s="277" t="s">
        <v>79</v>
      </c>
      <c r="C37" s="278">
        <f t="shared" si="2"/>
        <v>82</v>
      </c>
      <c r="D37" s="278">
        <v>0</v>
      </c>
      <c r="E37" s="278">
        <v>82</v>
      </c>
      <c r="F37" s="279">
        <v>0</v>
      </c>
      <c r="G37" s="279">
        <v>2884</v>
      </c>
      <c r="H37" s="279">
        <f t="shared" si="3"/>
        <v>2884</v>
      </c>
      <c r="I37" s="77"/>
      <c r="J37" s="77"/>
      <c r="K37" s="77"/>
      <c r="L37" s="77"/>
      <c r="M37" s="77"/>
      <c r="N37" s="77"/>
      <c r="O37" s="9"/>
      <c r="R37" s="5"/>
    </row>
    <row r="38" spans="1:18">
      <c r="A38" s="77">
        <v>27</v>
      </c>
      <c r="B38" s="277" t="s">
        <v>55</v>
      </c>
      <c r="C38" s="278">
        <f t="shared" si="2"/>
        <v>702</v>
      </c>
      <c r="D38" s="278">
        <v>702</v>
      </c>
      <c r="E38" s="278">
        <v>0</v>
      </c>
      <c r="F38" s="279">
        <v>8000</v>
      </c>
      <c r="G38" s="279">
        <v>16692</v>
      </c>
      <c r="H38" s="279">
        <f t="shared" si="3"/>
        <v>24692</v>
      </c>
      <c r="I38" s="77"/>
      <c r="J38" s="77"/>
      <c r="K38" s="77"/>
      <c r="L38" s="77"/>
      <c r="M38" s="77"/>
      <c r="N38" s="77"/>
      <c r="O38" s="9"/>
      <c r="R38" s="5"/>
    </row>
    <row r="39" spans="1:18">
      <c r="A39" s="77">
        <v>28</v>
      </c>
      <c r="B39" s="277" t="s">
        <v>56</v>
      </c>
      <c r="C39" s="278">
        <f t="shared" si="2"/>
        <v>155</v>
      </c>
      <c r="D39" s="278">
        <v>137</v>
      </c>
      <c r="E39" s="278">
        <v>18</v>
      </c>
      <c r="F39" s="279">
        <v>2352</v>
      </c>
      <c r="G39" s="279">
        <v>3100</v>
      </c>
      <c r="H39" s="279">
        <f t="shared" si="3"/>
        <v>5452</v>
      </c>
      <c r="I39" s="77"/>
      <c r="J39" s="77"/>
      <c r="K39" s="77"/>
      <c r="L39" s="77"/>
      <c r="M39" s="77"/>
      <c r="N39" s="77"/>
      <c r="O39" s="9"/>
      <c r="R39" s="5"/>
    </row>
    <row r="40" spans="1:18">
      <c r="A40" s="77">
        <v>29</v>
      </c>
      <c r="B40" s="277" t="s">
        <v>57</v>
      </c>
      <c r="C40" s="278">
        <f t="shared" si="2"/>
        <v>101</v>
      </c>
      <c r="D40" s="278">
        <v>83</v>
      </c>
      <c r="E40" s="278">
        <v>18</v>
      </c>
      <c r="F40" s="279">
        <v>1000</v>
      </c>
      <c r="G40" s="279">
        <v>2553</v>
      </c>
      <c r="H40" s="279">
        <f t="shared" si="3"/>
        <v>3553</v>
      </c>
      <c r="I40" s="77"/>
      <c r="J40" s="77"/>
      <c r="K40" s="77"/>
      <c r="L40" s="77"/>
      <c r="M40" s="77"/>
      <c r="N40" s="77"/>
      <c r="O40" s="9"/>
      <c r="R40" s="5"/>
    </row>
    <row r="41" spans="1:18">
      <c r="A41" s="79">
        <v>30</v>
      </c>
      <c r="B41" s="280" t="s">
        <v>58</v>
      </c>
      <c r="C41" s="281">
        <f t="shared" si="2"/>
        <v>448</v>
      </c>
      <c r="D41" s="281">
        <v>448</v>
      </c>
      <c r="E41" s="281">
        <v>0</v>
      </c>
      <c r="F41" s="250">
        <v>6000</v>
      </c>
      <c r="G41" s="250">
        <v>9758</v>
      </c>
      <c r="H41" s="250">
        <f t="shared" si="3"/>
        <v>15758</v>
      </c>
      <c r="I41" s="77">
        <v>18</v>
      </c>
      <c r="J41" s="77"/>
      <c r="K41" s="77"/>
      <c r="L41" s="77"/>
      <c r="M41" s="77">
        <v>15088</v>
      </c>
      <c r="N41" s="77">
        <f>H41+M41</f>
        <v>30846</v>
      </c>
      <c r="O41" s="9"/>
      <c r="R41" s="5"/>
    </row>
    <row r="42" spans="1:18">
      <c r="A42" s="17"/>
    </row>
    <row r="43" spans="1:18">
      <c r="A43" s="17"/>
    </row>
    <row r="44" spans="1:18">
      <c r="A44" s="17"/>
      <c r="B44" s="3" t="s">
        <v>868</v>
      </c>
      <c r="C44" s="3" t="s">
        <v>856</v>
      </c>
    </row>
    <row r="45" spans="1:18">
      <c r="A45" s="17"/>
    </row>
    <row r="46" spans="1:18">
      <c r="A46" s="17"/>
    </row>
    <row r="47" spans="1:18">
      <c r="A47" s="17"/>
    </row>
    <row r="48" spans="1:18">
      <c r="A48" s="17"/>
    </row>
    <row r="49" spans="1:1">
      <c r="A49" s="17"/>
    </row>
    <row r="50" spans="1:1">
      <c r="A50" s="17"/>
    </row>
    <row r="51" spans="1:1">
      <c r="A51" s="17"/>
    </row>
    <row r="52" spans="1:1">
      <c r="A52" s="17"/>
    </row>
    <row r="53" spans="1:1">
      <c r="A53" s="17"/>
    </row>
    <row r="54" spans="1:1">
      <c r="A54" s="17"/>
    </row>
    <row r="55" spans="1:1">
      <c r="A55" s="17"/>
    </row>
    <row r="56" spans="1:1">
      <c r="A56" s="17"/>
    </row>
    <row r="57" spans="1:1">
      <c r="A57" s="17"/>
    </row>
    <row r="58" spans="1:1">
      <c r="A58" s="17"/>
    </row>
    <row r="59" spans="1:1">
      <c r="A59" s="17"/>
    </row>
    <row r="60" spans="1:1">
      <c r="A60" s="17"/>
    </row>
    <row r="61" spans="1:1">
      <c r="A61" s="17"/>
    </row>
    <row r="62" spans="1:1">
      <c r="A62" s="17"/>
    </row>
    <row r="63" spans="1:1">
      <c r="A63" s="17"/>
    </row>
    <row r="64" spans="1:1">
      <c r="A64" s="17"/>
    </row>
    <row r="65" spans="1:1">
      <c r="A65" s="17"/>
    </row>
    <row r="66" spans="1:1">
      <c r="A66" s="17"/>
    </row>
    <row r="67" spans="1:1">
      <c r="A67" s="17"/>
    </row>
    <row r="68" spans="1:1">
      <c r="A68" s="17"/>
    </row>
    <row r="69" spans="1:1">
      <c r="A69" s="17"/>
    </row>
    <row r="70" spans="1:1">
      <c r="A70" s="17"/>
    </row>
    <row r="71" spans="1:1">
      <c r="A71" s="17"/>
    </row>
    <row r="72" spans="1:1">
      <c r="A72" s="17"/>
    </row>
    <row r="73" spans="1:1">
      <c r="A73" s="17"/>
    </row>
    <row r="74" spans="1:1">
      <c r="A74" s="17"/>
    </row>
    <row r="75" spans="1:1">
      <c r="A75" s="17"/>
    </row>
    <row r="76" spans="1:1">
      <c r="A76" s="17"/>
    </row>
    <row r="77" spans="1:1">
      <c r="A77" s="17"/>
    </row>
    <row r="78" spans="1:1">
      <c r="A78" s="17"/>
    </row>
    <row r="79" spans="1:1">
      <c r="A79" s="17"/>
    </row>
    <row r="80" spans="1:1">
      <c r="A80" s="17"/>
    </row>
    <row r="81" spans="1:1">
      <c r="A81" s="17"/>
    </row>
    <row r="82" spans="1:1">
      <c r="A82" s="17"/>
    </row>
    <row r="83" spans="1:1">
      <c r="A83" s="17"/>
    </row>
    <row r="84" spans="1:1">
      <c r="A84" s="17"/>
    </row>
    <row r="85" spans="1:1">
      <c r="A85" s="17"/>
    </row>
    <row r="86" spans="1:1">
      <c r="A86" s="17"/>
    </row>
    <row r="87" spans="1:1">
      <c r="A87" s="17"/>
    </row>
    <row r="88" spans="1:1">
      <c r="A88" s="17"/>
    </row>
    <row r="89" spans="1:1">
      <c r="A89" s="17"/>
    </row>
    <row r="90" spans="1:1">
      <c r="A90" s="17"/>
    </row>
    <row r="91" spans="1:1">
      <c r="A91" s="17"/>
    </row>
    <row r="92" spans="1:1">
      <c r="A92" s="17"/>
    </row>
    <row r="93" spans="1:1">
      <c r="A93" s="17"/>
    </row>
    <row r="94" spans="1:1">
      <c r="A94" s="17"/>
    </row>
    <row r="95" spans="1:1">
      <c r="A95" s="17"/>
    </row>
    <row r="96" spans="1:1">
      <c r="A96" s="17"/>
    </row>
    <row r="97" spans="1:1">
      <c r="A97" s="17"/>
    </row>
    <row r="98" spans="1:1">
      <c r="A98" s="17"/>
    </row>
    <row r="99" spans="1:1">
      <c r="A99" s="17"/>
    </row>
    <row r="100" spans="1:1">
      <c r="A100" s="17"/>
    </row>
    <row r="101" spans="1:1">
      <c r="A101" s="17"/>
    </row>
    <row r="102" spans="1:1">
      <c r="A102" s="17"/>
    </row>
    <row r="103" spans="1:1">
      <c r="A103" s="17"/>
    </row>
    <row r="104" spans="1:1">
      <c r="A104" s="17"/>
    </row>
    <row r="105" spans="1:1">
      <c r="A105" s="17"/>
    </row>
    <row r="106" spans="1:1">
      <c r="A106" s="17"/>
    </row>
    <row r="107" spans="1:1">
      <c r="A107" s="17"/>
    </row>
    <row r="108" spans="1:1">
      <c r="A108" s="17"/>
    </row>
    <row r="109" spans="1:1">
      <c r="A109" s="17"/>
    </row>
    <row r="110" spans="1:1">
      <c r="A110" s="17"/>
    </row>
    <row r="111" spans="1:1">
      <c r="A111" s="17"/>
    </row>
    <row r="112" spans="1:1">
      <c r="A112" s="17"/>
    </row>
    <row r="113" spans="1:1">
      <c r="A113" s="17"/>
    </row>
    <row r="114" spans="1:1">
      <c r="A114" s="17"/>
    </row>
    <row r="115" spans="1:1">
      <c r="A115" s="17"/>
    </row>
    <row r="116" spans="1:1">
      <c r="A116" s="17"/>
    </row>
    <row r="117" spans="1:1">
      <c r="A117" s="17"/>
    </row>
    <row r="118" spans="1:1">
      <c r="A118" s="17"/>
    </row>
  </sheetData>
  <mergeCells count="3">
    <mergeCell ref="A5:M5"/>
    <mergeCell ref="A6:M6"/>
    <mergeCell ref="A7:I7"/>
  </mergeCells>
  <pageMargins left="0.70866141732283505" right="0.31496062992126" top="0.74803149606299202" bottom="0.74803149606299202" header="0.31496062992126" footer="0.31496062992126"/>
  <pageSetup paperSize="9" scale="81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93999-60A5-40D1-8872-D60F1A063B5D}">
  <sheetPr>
    <tabColor theme="4"/>
    <pageSetUpPr fitToPage="1"/>
  </sheetPr>
  <dimension ref="A1:F34"/>
  <sheetViews>
    <sheetView tabSelected="1" workbookViewId="0">
      <selection activeCell="B42" sqref="B42"/>
    </sheetView>
  </sheetViews>
  <sheetFormatPr defaultRowHeight="12.75" outlineLevelCol="1"/>
  <cols>
    <col min="1" max="1" width="5.5703125" style="8" customWidth="1"/>
    <col min="2" max="2" width="68.140625" style="8" customWidth="1"/>
    <col min="3" max="3" width="10.140625" style="8" customWidth="1"/>
    <col min="4" max="4" width="12.28515625" style="8" hidden="1" customWidth="1" outlineLevel="1"/>
    <col min="5" max="5" width="10.7109375" style="8" hidden="1" customWidth="1" outlineLevel="1"/>
    <col min="6" max="6" width="11" style="8" customWidth="1" collapsed="1"/>
    <col min="7" max="7" width="8.85546875" style="8"/>
    <col min="8" max="8" width="25" style="8" customWidth="1"/>
    <col min="9" max="233" width="8.85546875" style="8"/>
    <col min="234" max="234" width="7.5703125" style="8" customWidth="1"/>
    <col min="235" max="235" width="40.28515625" style="8" customWidth="1"/>
    <col min="236" max="236" width="14.28515625" style="8" customWidth="1"/>
    <col min="237" max="237" width="13.42578125" style="8" customWidth="1"/>
    <col min="238" max="238" width="13.140625" style="8" customWidth="1"/>
    <col min="239" max="241" width="0" style="8" hidden="1" customWidth="1"/>
    <col min="242" max="242" width="15.140625" style="8" customWidth="1"/>
    <col min="243" max="489" width="8.85546875" style="8"/>
    <col min="490" max="490" width="7.5703125" style="8" customWidth="1"/>
    <col min="491" max="491" width="40.28515625" style="8" customWidth="1"/>
    <col min="492" max="492" width="14.28515625" style="8" customWidth="1"/>
    <col min="493" max="493" width="13.42578125" style="8" customWidth="1"/>
    <col min="494" max="494" width="13.140625" style="8" customWidth="1"/>
    <col min="495" max="497" width="0" style="8" hidden="1" customWidth="1"/>
    <col min="498" max="498" width="15.140625" style="8" customWidth="1"/>
    <col min="499" max="745" width="8.85546875" style="8"/>
    <col min="746" max="746" width="7.5703125" style="8" customWidth="1"/>
    <col min="747" max="747" width="40.28515625" style="8" customWidth="1"/>
    <col min="748" max="748" width="14.28515625" style="8" customWidth="1"/>
    <col min="749" max="749" width="13.42578125" style="8" customWidth="1"/>
    <col min="750" max="750" width="13.140625" style="8" customWidth="1"/>
    <col min="751" max="753" width="0" style="8" hidden="1" customWidth="1"/>
    <col min="754" max="754" width="15.140625" style="8" customWidth="1"/>
    <col min="755" max="1001" width="8.85546875" style="8"/>
    <col min="1002" max="1002" width="7.5703125" style="8" customWidth="1"/>
    <col min="1003" max="1003" width="40.28515625" style="8" customWidth="1"/>
    <col min="1004" max="1004" width="14.28515625" style="8" customWidth="1"/>
    <col min="1005" max="1005" width="13.42578125" style="8" customWidth="1"/>
    <col min="1006" max="1006" width="13.140625" style="8" customWidth="1"/>
    <col min="1007" max="1009" width="0" style="8" hidden="1" customWidth="1"/>
    <col min="1010" max="1010" width="15.140625" style="8" customWidth="1"/>
    <col min="1011" max="1257" width="8.85546875" style="8"/>
    <col min="1258" max="1258" width="7.5703125" style="8" customWidth="1"/>
    <col min="1259" max="1259" width="40.28515625" style="8" customWidth="1"/>
    <col min="1260" max="1260" width="14.28515625" style="8" customWidth="1"/>
    <col min="1261" max="1261" width="13.42578125" style="8" customWidth="1"/>
    <col min="1262" max="1262" width="13.140625" style="8" customWidth="1"/>
    <col min="1263" max="1265" width="0" style="8" hidden="1" customWidth="1"/>
    <col min="1266" max="1266" width="15.140625" style="8" customWidth="1"/>
    <col min="1267" max="1513" width="8.85546875" style="8"/>
    <col min="1514" max="1514" width="7.5703125" style="8" customWidth="1"/>
    <col min="1515" max="1515" width="40.28515625" style="8" customWidth="1"/>
    <col min="1516" max="1516" width="14.28515625" style="8" customWidth="1"/>
    <col min="1517" max="1517" width="13.42578125" style="8" customWidth="1"/>
    <col min="1518" max="1518" width="13.140625" style="8" customWidth="1"/>
    <col min="1519" max="1521" width="0" style="8" hidden="1" customWidth="1"/>
    <col min="1522" max="1522" width="15.140625" style="8" customWidth="1"/>
    <col min="1523" max="1769" width="8.85546875" style="8"/>
    <col min="1770" max="1770" width="7.5703125" style="8" customWidth="1"/>
    <col min="1771" max="1771" width="40.28515625" style="8" customWidth="1"/>
    <col min="1772" max="1772" width="14.28515625" style="8" customWidth="1"/>
    <col min="1773" max="1773" width="13.42578125" style="8" customWidth="1"/>
    <col min="1774" max="1774" width="13.140625" style="8" customWidth="1"/>
    <col min="1775" max="1777" width="0" style="8" hidden="1" customWidth="1"/>
    <col min="1778" max="1778" width="15.140625" style="8" customWidth="1"/>
    <col min="1779" max="2025" width="8.85546875" style="8"/>
    <col min="2026" max="2026" width="7.5703125" style="8" customWidth="1"/>
    <col min="2027" max="2027" width="40.28515625" style="8" customWidth="1"/>
    <col min="2028" max="2028" width="14.28515625" style="8" customWidth="1"/>
    <col min="2029" max="2029" width="13.42578125" style="8" customWidth="1"/>
    <col min="2030" max="2030" width="13.140625" style="8" customWidth="1"/>
    <col min="2031" max="2033" width="0" style="8" hidden="1" customWidth="1"/>
    <col min="2034" max="2034" width="15.140625" style="8" customWidth="1"/>
    <col min="2035" max="2281" width="8.85546875" style="8"/>
    <col min="2282" max="2282" width="7.5703125" style="8" customWidth="1"/>
    <col min="2283" max="2283" width="40.28515625" style="8" customWidth="1"/>
    <col min="2284" max="2284" width="14.28515625" style="8" customWidth="1"/>
    <col min="2285" max="2285" width="13.42578125" style="8" customWidth="1"/>
    <col min="2286" max="2286" width="13.140625" style="8" customWidth="1"/>
    <col min="2287" max="2289" width="0" style="8" hidden="1" customWidth="1"/>
    <col min="2290" max="2290" width="15.140625" style="8" customWidth="1"/>
    <col min="2291" max="2537" width="8.85546875" style="8"/>
    <col min="2538" max="2538" width="7.5703125" style="8" customWidth="1"/>
    <col min="2539" max="2539" width="40.28515625" style="8" customWidth="1"/>
    <col min="2540" max="2540" width="14.28515625" style="8" customWidth="1"/>
    <col min="2541" max="2541" width="13.42578125" style="8" customWidth="1"/>
    <col min="2542" max="2542" width="13.140625" style="8" customWidth="1"/>
    <col min="2543" max="2545" width="0" style="8" hidden="1" customWidth="1"/>
    <col min="2546" max="2546" width="15.140625" style="8" customWidth="1"/>
    <col min="2547" max="2793" width="8.85546875" style="8"/>
    <col min="2794" max="2794" width="7.5703125" style="8" customWidth="1"/>
    <col min="2795" max="2795" width="40.28515625" style="8" customWidth="1"/>
    <col min="2796" max="2796" width="14.28515625" style="8" customWidth="1"/>
    <col min="2797" max="2797" width="13.42578125" style="8" customWidth="1"/>
    <col min="2798" max="2798" width="13.140625" style="8" customWidth="1"/>
    <col min="2799" max="2801" width="0" style="8" hidden="1" customWidth="1"/>
    <col min="2802" max="2802" width="15.140625" style="8" customWidth="1"/>
    <col min="2803" max="3049" width="8.85546875" style="8"/>
    <col min="3050" max="3050" width="7.5703125" style="8" customWidth="1"/>
    <col min="3051" max="3051" width="40.28515625" style="8" customWidth="1"/>
    <col min="3052" max="3052" width="14.28515625" style="8" customWidth="1"/>
    <col min="3053" max="3053" width="13.42578125" style="8" customWidth="1"/>
    <col min="3054" max="3054" width="13.140625" style="8" customWidth="1"/>
    <col min="3055" max="3057" width="0" style="8" hidden="1" customWidth="1"/>
    <col min="3058" max="3058" width="15.140625" style="8" customWidth="1"/>
    <col min="3059" max="3305" width="8.85546875" style="8"/>
    <col min="3306" max="3306" width="7.5703125" style="8" customWidth="1"/>
    <col min="3307" max="3307" width="40.28515625" style="8" customWidth="1"/>
    <col min="3308" max="3308" width="14.28515625" style="8" customWidth="1"/>
    <col min="3309" max="3309" width="13.42578125" style="8" customWidth="1"/>
    <col min="3310" max="3310" width="13.140625" style="8" customWidth="1"/>
    <col min="3311" max="3313" width="0" style="8" hidden="1" customWidth="1"/>
    <col min="3314" max="3314" width="15.140625" style="8" customWidth="1"/>
    <col min="3315" max="3561" width="8.85546875" style="8"/>
    <col min="3562" max="3562" width="7.5703125" style="8" customWidth="1"/>
    <col min="3563" max="3563" width="40.28515625" style="8" customWidth="1"/>
    <col min="3564" max="3564" width="14.28515625" style="8" customWidth="1"/>
    <col min="3565" max="3565" width="13.42578125" style="8" customWidth="1"/>
    <col min="3566" max="3566" width="13.140625" style="8" customWidth="1"/>
    <col min="3567" max="3569" width="0" style="8" hidden="1" customWidth="1"/>
    <col min="3570" max="3570" width="15.140625" style="8" customWidth="1"/>
    <col min="3571" max="3817" width="8.85546875" style="8"/>
    <col min="3818" max="3818" width="7.5703125" style="8" customWidth="1"/>
    <col min="3819" max="3819" width="40.28515625" style="8" customWidth="1"/>
    <col min="3820" max="3820" width="14.28515625" style="8" customWidth="1"/>
    <col min="3821" max="3821" width="13.42578125" style="8" customWidth="1"/>
    <col min="3822" max="3822" width="13.140625" style="8" customWidth="1"/>
    <col min="3823" max="3825" width="0" style="8" hidden="1" customWidth="1"/>
    <col min="3826" max="3826" width="15.140625" style="8" customWidth="1"/>
    <col min="3827" max="4073" width="8.85546875" style="8"/>
    <col min="4074" max="4074" width="7.5703125" style="8" customWidth="1"/>
    <col min="4075" max="4075" width="40.28515625" style="8" customWidth="1"/>
    <col min="4076" max="4076" width="14.28515625" style="8" customWidth="1"/>
    <col min="4077" max="4077" width="13.42578125" style="8" customWidth="1"/>
    <col min="4078" max="4078" width="13.140625" style="8" customWidth="1"/>
    <col min="4079" max="4081" width="0" style="8" hidden="1" customWidth="1"/>
    <col min="4082" max="4082" width="15.140625" style="8" customWidth="1"/>
    <col min="4083" max="4329" width="8.85546875" style="8"/>
    <col min="4330" max="4330" width="7.5703125" style="8" customWidth="1"/>
    <col min="4331" max="4331" width="40.28515625" style="8" customWidth="1"/>
    <col min="4332" max="4332" width="14.28515625" style="8" customWidth="1"/>
    <col min="4333" max="4333" width="13.42578125" style="8" customWidth="1"/>
    <col min="4334" max="4334" width="13.140625" style="8" customWidth="1"/>
    <col min="4335" max="4337" width="0" style="8" hidden="1" customWidth="1"/>
    <col min="4338" max="4338" width="15.140625" style="8" customWidth="1"/>
    <col min="4339" max="4585" width="8.85546875" style="8"/>
    <col min="4586" max="4586" width="7.5703125" style="8" customWidth="1"/>
    <col min="4587" max="4587" width="40.28515625" style="8" customWidth="1"/>
    <col min="4588" max="4588" width="14.28515625" style="8" customWidth="1"/>
    <col min="4589" max="4589" width="13.42578125" style="8" customWidth="1"/>
    <col min="4590" max="4590" width="13.140625" style="8" customWidth="1"/>
    <col min="4591" max="4593" width="0" style="8" hidden="1" customWidth="1"/>
    <col min="4594" max="4594" width="15.140625" style="8" customWidth="1"/>
    <col min="4595" max="4841" width="8.85546875" style="8"/>
    <col min="4842" max="4842" width="7.5703125" style="8" customWidth="1"/>
    <col min="4843" max="4843" width="40.28515625" style="8" customWidth="1"/>
    <col min="4844" max="4844" width="14.28515625" style="8" customWidth="1"/>
    <col min="4845" max="4845" width="13.42578125" style="8" customWidth="1"/>
    <col min="4846" max="4846" width="13.140625" style="8" customWidth="1"/>
    <col min="4847" max="4849" width="0" style="8" hidden="1" customWidth="1"/>
    <col min="4850" max="4850" width="15.140625" style="8" customWidth="1"/>
    <col min="4851" max="5097" width="8.85546875" style="8"/>
    <col min="5098" max="5098" width="7.5703125" style="8" customWidth="1"/>
    <col min="5099" max="5099" width="40.28515625" style="8" customWidth="1"/>
    <col min="5100" max="5100" width="14.28515625" style="8" customWidth="1"/>
    <col min="5101" max="5101" width="13.42578125" style="8" customWidth="1"/>
    <col min="5102" max="5102" width="13.140625" style="8" customWidth="1"/>
    <col min="5103" max="5105" width="0" style="8" hidden="1" customWidth="1"/>
    <col min="5106" max="5106" width="15.140625" style="8" customWidth="1"/>
    <col min="5107" max="5353" width="8.85546875" style="8"/>
    <col min="5354" max="5354" width="7.5703125" style="8" customWidth="1"/>
    <col min="5355" max="5355" width="40.28515625" style="8" customWidth="1"/>
    <col min="5356" max="5356" width="14.28515625" style="8" customWidth="1"/>
    <col min="5357" max="5357" width="13.42578125" style="8" customWidth="1"/>
    <col min="5358" max="5358" width="13.140625" style="8" customWidth="1"/>
    <col min="5359" max="5361" width="0" style="8" hidden="1" customWidth="1"/>
    <col min="5362" max="5362" width="15.140625" style="8" customWidth="1"/>
    <col min="5363" max="5609" width="8.85546875" style="8"/>
    <col min="5610" max="5610" width="7.5703125" style="8" customWidth="1"/>
    <col min="5611" max="5611" width="40.28515625" style="8" customWidth="1"/>
    <col min="5612" max="5612" width="14.28515625" style="8" customWidth="1"/>
    <col min="5613" max="5613" width="13.42578125" style="8" customWidth="1"/>
    <col min="5614" max="5614" width="13.140625" style="8" customWidth="1"/>
    <col min="5615" max="5617" width="0" style="8" hidden="1" customWidth="1"/>
    <col min="5618" max="5618" width="15.140625" style="8" customWidth="1"/>
    <col min="5619" max="5865" width="8.85546875" style="8"/>
    <col min="5866" max="5866" width="7.5703125" style="8" customWidth="1"/>
    <col min="5867" max="5867" width="40.28515625" style="8" customWidth="1"/>
    <col min="5868" max="5868" width="14.28515625" style="8" customWidth="1"/>
    <col min="5869" max="5869" width="13.42578125" style="8" customWidth="1"/>
    <col min="5870" max="5870" width="13.140625" style="8" customWidth="1"/>
    <col min="5871" max="5873" width="0" style="8" hidden="1" customWidth="1"/>
    <col min="5874" max="5874" width="15.140625" style="8" customWidth="1"/>
    <col min="5875" max="6121" width="8.85546875" style="8"/>
    <col min="6122" max="6122" width="7.5703125" style="8" customWidth="1"/>
    <col min="6123" max="6123" width="40.28515625" style="8" customWidth="1"/>
    <col min="6124" max="6124" width="14.28515625" style="8" customWidth="1"/>
    <col min="6125" max="6125" width="13.42578125" style="8" customWidth="1"/>
    <col min="6126" max="6126" width="13.140625" style="8" customWidth="1"/>
    <col min="6127" max="6129" width="0" style="8" hidden="1" customWidth="1"/>
    <col min="6130" max="6130" width="15.140625" style="8" customWidth="1"/>
    <col min="6131" max="6377" width="8.85546875" style="8"/>
    <col min="6378" max="6378" width="7.5703125" style="8" customWidth="1"/>
    <col min="6379" max="6379" width="40.28515625" style="8" customWidth="1"/>
    <col min="6380" max="6380" width="14.28515625" style="8" customWidth="1"/>
    <col min="6381" max="6381" width="13.42578125" style="8" customWidth="1"/>
    <col min="6382" max="6382" width="13.140625" style="8" customWidth="1"/>
    <col min="6383" max="6385" width="0" style="8" hidden="1" customWidth="1"/>
    <col min="6386" max="6386" width="15.140625" style="8" customWidth="1"/>
    <col min="6387" max="6633" width="8.85546875" style="8"/>
    <col min="6634" max="6634" width="7.5703125" style="8" customWidth="1"/>
    <col min="6635" max="6635" width="40.28515625" style="8" customWidth="1"/>
    <col min="6636" max="6636" width="14.28515625" style="8" customWidth="1"/>
    <col min="6637" max="6637" width="13.42578125" style="8" customWidth="1"/>
    <col min="6638" max="6638" width="13.140625" style="8" customWidth="1"/>
    <col min="6639" max="6641" width="0" style="8" hidden="1" customWidth="1"/>
    <col min="6642" max="6642" width="15.140625" style="8" customWidth="1"/>
    <col min="6643" max="6889" width="8.85546875" style="8"/>
    <col min="6890" max="6890" width="7.5703125" style="8" customWidth="1"/>
    <col min="6891" max="6891" width="40.28515625" style="8" customWidth="1"/>
    <col min="6892" max="6892" width="14.28515625" style="8" customWidth="1"/>
    <col min="6893" max="6893" width="13.42578125" style="8" customWidth="1"/>
    <col min="6894" max="6894" width="13.140625" style="8" customWidth="1"/>
    <col min="6895" max="6897" width="0" style="8" hidden="1" customWidth="1"/>
    <col min="6898" max="6898" width="15.140625" style="8" customWidth="1"/>
    <col min="6899" max="7145" width="8.85546875" style="8"/>
    <col min="7146" max="7146" width="7.5703125" style="8" customWidth="1"/>
    <col min="7147" max="7147" width="40.28515625" style="8" customWidth="1"/>
    <col min="7148" max="7148" width="14.28515625" style="8" customWidth="1"/>
    <col min="7149" max="7149" width="13.42578125" style="8" customWidth="1"/>
    <col min="7150" max="7150" width="13.140625" style="8" customWidth="1"/>
    <col min="7151" max="7153" width="0" style="8" hidden="1" customWidth="1"/>
    <col min="7154" max="7154" width="15.140625" style="8" customWidth="1"/>
    <col min="7155" max="7401" width="8.85546875" style="8"/>
    <col min="7402" max="7402" width="7.5703125" style="8" customWidth="1"/>
    <col min="7403" max="7403" width="40.28515625" style="8" customWidth="1"/>
    <col min="7404" max="7404" width="14.28515625" style="8" customWidth="1"/>
    <col min="7405" max="7405" width="13.42578125" style="8" customWidth="1"/>
    <col min="7406" max="7406" width="13.140625" style="8" customWidth="1"/>
    <col min="7407" max="7409" width="0" style="8" hidden="1" customWidth="1"/>
    <col min="7410" max="7410" width="15.140625" style="8" customWidth="1"/>
    <col min="7411" max="7657" width="8.85546875" style="8"/>
    <col min="7658" max="7658" width="7.5703125" style="8" customWidth="1"/>
    <col min="7659" max="7659" width="40.28515625" style="8" customWidth="1"/>
    <col min="7660" max="7660" width="14.28515625" style="8" customWidth="1"/>
    <col min="7661" max="7661" width="13.42578125" style="8" customWidth="1"/>
    <col min="7662" max="7662" width="13.140625" style="8" customWidth="1"/>
    <col min="7663" max="7665" width="0" style="8" hidden="1" customWidth="1"/>
    <col min="7666" max="7666" width="15.140625" style="8" customWidth="1"/>
    <col min="7667" max="7913" width="8.85546875" style="8"/>
    <col min="7914" max="7914" width="7.5703125" style="8" customWidth="1"/>
    <col min="7915" max="7915" width="40.28515625" style="8" customWidth="1"/>
    <col min="7916" max="7916" width="14.28515625" style="8" customWidth="1"/>
    <col min="7917" max="7917" width="13.42578125" style="8" customWidth="1"/>
    <col min="7918" max="7918" width="13.140625" style="8" customWidth="1"/>
    <col min="7919" max="7921" width="0" style="8" hidden="1" customWidth="1"/>
    <col min="7922" max="7922" width="15.140625" style="8" customWidth="1"/>
    <col min="7923" max="8169" width="8.85546875" style="8"/>
    <col min="8170" max="8170" width="7.5703125" style="8" customWidth="1"/>
    <col min="8171" max="8171" width="40.28515625" style="8" customWidth="1"/>
    <col min="8172" max="8172" width="14.28515625" style="8" customWidth="1"/>
    <col min="8173" max="8173" width="13.42578125" style="8" customWidth="1"/>
    <col min="8174" max="8174" width="13.140625" style="8" customWidth="1"/>
    <col min="8175" max="8177" width="0" style="8" hidden="1" customWidth="1"/>
    <col min="8178" max="8178" width="15.140625" style="8" customWidth="1"/>
    <col min="8179" max="8425" width="8.85546875" style="8"/>
    <col min="8426" max="8426" width="7.5703125" style="8" customWidth="1"/>
    <col min="8427" max="8427" width="40.28515625" style="8" customWidth="1"/>
    <col min="8428" max="8428" width="14.28515625" style="8" customWidth="1"/>
    <col min="8429" max="8429" width="13.42578125" style="8" customWidth="1"/>
    <col min="8430" max="8430" width="13.140625" style="8" customWidth="1"/>
    <col min="8431" max="8433" width="0" style="8" hidden="1" customWidth="1"/>
    <col min="8434" max="8434" width="15.140625" style="8" customWidth="1"/>
    <col min="8435" max="8681" width="8.85546875" style="8"/>
    <col min="8682" max="8682" width="7.5703125" style="8" customWidth="1"/>
    <col min="8683" max="8683" width="40.28515625" style="8" customWidth="1"/>
    <col min="8684" max="8684" width="14.28515625" style="8" customWidth="1"/>
    <col min="8685" max="8685" width="13.42578125" style="8" customWidth="1"/>
    <col min="8686" max="8686" width="13.140625" style="8" customWidth="1"/>
    <col min="8687" max="8689" width="0" style="8" hidden="1" customWidth="1"/>
    <col min="8690" max="8690" width="15.140625" style="8" customWidth="1"/>
    <col min="8691" max="8937" width="8.85546875" style="8"/>
    <col min="8938" max="8938" width="7.5703125" style="8" customWidth="1"/>
    <col min="8939" max="8939" width="40.28515625" style="8" customWidth="1"/>
    <col min="8940" max="8940" width="14.28515625" style="8" customWidth="1"/>
    <col min="8941" max="8941" width="13.42578125" style="8" customWidth="1"/>
    <col min="8942" max="8942" width="13.140625" style="8" customWidth="1"/>
    <col min="8943" max="8945" width="0" style="8" hidden="1" customWidth="1"/>
    <col min="8946" max="8946" width="15.140625" style="8" customWidth="1"/>
    <col min="8947" max="9193" width="8.85546875" style="8"/>
    <col min="9194" max="9194" width="7.5703125" style="8" customWidth="1"/>
    <col min="9195" max="9195" width="40.28515625" style="8" customWidth="1"/>
    <col min="9196" max="9196" width="14.28515625" style="8" customWidth="1"/>
    <col min="9197" max="9197" width="13.42578125" style="8" customWidth="1"/>
    <col min="9198" max="9198" width="13.140625" style="8" customWidth="1"/>
    <col min="9199" max="9201" width="0" style="8" hidden="1" customWidth="1"/>
    <col min="9202" max="9202" width="15.140625" style="8" customWidth="1"/>
    <col min="9203" max="9449" width="8.85546875" style="8"/>
    <col min="9450" max="9450" width="7.5703125" style="8" customWidth="1"/>
    <col min="9451" max="9451" width="40.28515625" style="8" customWidth="1"/>
    <col min="9452" max="9452" width="14.28515625" style="8" customWidth="1"/>
    <col min="9453" max="9453" width="13.42578125" style="8" customWidth="1"/>
    <col min="9454" max="9454" width="13.140625" style="8" customWidth="1"/>
    <col min="9455" max="9457" width="0" style="8" hidden="1" customWidth="1"/>
    <col min="9458" max="9458" width="15.140625" style="8" customWidth="1"/>
    <col min="9459" max="9705" width="8.85546875" style="8"/>
    <col min="9706" max="9706" width="7.5703125" style="8" customWidth="1"/>
    <col min="9707" max="9707" width="40.28515625" style="8" customWidth="1"/>
    <col min="9708" max="9708" width="14.28515625" style="8" customWidth="1"/>
    <col min="9709" max="9709" width="13.42578125" style="8" customWidth="1"/>
    <col min="9710" max="9710" width="13.140625" style="8" customWidth="1"/>
    <col min="9711" max="9713" width="0" style="8" hidden="1" customWidth="1"/>
    <col min="9714" max="9714" width="15.140625" style="8" customWidth="1"/>
    <col min="9715" max="9961" width="8.85546875" style="8"/>
    <col min="9962" max="9962" width="7.5703125" style="8" customWidth="1"/>
    <col min="9963" max="9963" width="40.28515625" style="8" customWidth="1"/>
    <col min="9964" max="9964" width="14.28515625" style="8" customWidth="1"/>
    <col min="9965" max="9965" width="13.42578125" style="8" customWidth="1"/>
    <col min="9966" max="9966" width="13.140625" style="8" customWidth="1"/>
    <col min="9967" max="9969" width="0" style="8" hidden="1" customWidth="1"/>
    <col min="9970" max="9970" width="15.140625" style="8" customWidth="1"/>
    <col min="9971" max="10217" width="8.85546875" style="8"/>
    <col min="10218" max="10218" width="7.5703125" style="8" customWidth="1"/>
    <col min="10219" max="10219" width="40.28515625" style="8" customWidth="1"/>
    <col min="10220" max="10220" width="14.28515625" style="8" customWidth="1"/>
    <col min="10221" max="10221" width="13.42578125" style="8" customWidth="1"/>
    <col min="10222" max="10222" width="13.140625" style="8" customWidth="1"/>
    <col min="10223" max="10225" width="0" style="8" hidden="1" customWidth="1"/>
    <col min="10226" max="10226" width="15.140625" style="8" customWidth="1"/>
    <col min="10227" max="10473" width="8.85546875" style="8"/>
    <col min="10474" max="10474" width="7.5703125" style="8" customWidth="1"/>
    <col min="10475" max="10475" width="40.28515625" style="8" customWidth="1"/>
    <col min="10476" max="10476" width="14.28515625" style="8" customWidth="1"/>
    <col min="10477" max="10477" width="13.42578125" style="8" customWidth="1"/>
    <col min="10478" max="10478" width="13.140625" style="8" customWidth="1"/>
    <col min="10479" max="10481" width="0" style="8" hidden="1" customWidth="1"/>
    <col min="10482" max="10482" width="15.140625" style="8" customWidth="1"/>
    <col min="10483" max="10729" width="8.85546875" style="8"/>
    <col min="10730" max="10730" width="7.5703125" style="8" customWidth="1"/>
    <col min="10731" max="10731" width="40.28515625" style="8" customWidth="1"/>
    <col min="10732" max="10732" width="14.28515625" style="8" customWidth="1"/>
    <col min="10733" max="10733" width="13.42578125" style="8" customWidth="1"/>
    <col min="10734" max="10734" width="13.140625" style="8" customWidth="1"/>
    <col min="10735" max="10737" width="0" style="8" hidden="1" customWidth="1"/>
    <col min="10738" max="10738" width="15.140625" style="8" customWidth="1"/>
    <col min="10739" max="10985" width="8.85546875" style="8"/>
    <col min="10986" max="10986" width="7.5703125" style="8" customWidth="1"/>
    <col min="10987" max="10987" width="40.28515625" style="8" customWidth="1"/>
    <col min="10988" max="10988" width="14.28515625" style="8" customWidth="1"/>
    <col min="10989" max="10989" width="13.42578125" style="8" customWidth="1"/>
    <col min="10990" max="10990" width="13.140625" style="8" customWidth="1"/>
    <col min="10991" max="10993" width="0" style="8" hidden="1" customWidth="1"/>
    <col min="10994" max="10994" width="15.140625" style="8" customWidth="1"/>
    <col min="10995" max="11241" width="8.85546875" style="8"/>
    <col min="11242" max="11242" width="7.5703125" style="8" customWidth="1"/>
    <col min="11243" max="11243" width="40.28515625" style="8" customWidth="1"/>
    <col min="11244" max="11244" width="14.28515625" style="8" customWidth="1"/>
    <col min="11245" max="11245" width="13.42578125" style="8" customWidth="1"/>
    <col min="11246" max="11246" width="13.140625" style="8" customWidth="1"/>
    <col min="11247" max="11249" width="0" style="8" hidden="1" customWidth="1"/>
    <col min="11250" max="11250" width="15.140625" style="8" customWidth="1"/>
    <col min="11251" max="11497" width="8.85546875" style="8"/>
    <col min="11498" max="11498" width="7.5703125" style="8" customWidth="1"/>
    <col min="11499" max="11499" width="40.28515625" style="8" customWidth="1"/>
    <col min="11500" max="11500" width="14.28515625" style="8" customWidth="1"/>
    <col min="11501" max="11501" width="13.42578125" style="8" customWidth="1"/>
    <col min="11502" max="11502" width="13.140625" style="8" customWidth="1"/>
    <col min="11503" max="11505" width="0" style="8" hidden="1" customWidth="1"/>
    <col min="11506" max="11506" width="15.140625" style="8" customWidth="1"/>
    <col min="11507" max="11753" width="8.85546875" style="8"/>
    <col min="11754" max="11754" width="7.5703125" style="8" customWidth="1"/>
    <col min="11755" max="11755" width="40.28515625" style="8" customWidth="1"/>
    <col min="11756" max="11756" width="14.28515625" style="8" customWidth="1"/>
    <col min="11757" max="11757" width="13.42578125" style="8" customWidth="1"/>
    <col min="11758" max="11758" width="13.140625" style="8" customWidth="1"/>
    <col min="11759" max="11761" width="0" style="8" hidden="1" customWidth="1"/>
    <col min="11762" max="11762" width="15.140625" style="8" customWidth="1"/>
    <col min="11763" max="12009" width="8.85546875" style="8"/>
    <col min="12010" max="12010" width="7.5703125" style="8" customWidth="1"/>
    <col min="12011" max="12011" width="40.28515625" style="8" customWidth="1"/>
    <col min="12012" max="12012" width="14.28515625" style="8" customWidth="1"/>
    <col min="12013" max="12013" width="13.42578125" style="8" customWidth="1"/>
    <col min="12014" max="12014" width="13.140625" style="8" customWidth="1"/>
    <col min="12015" max="12017" width="0" style="8" hidden="1" customWidth="1"/>
    <col min="12018" max="12018" width="15.140625" style="8" customWidth="1"/>
    <col min="12019" max="12265" width="8.85546875" style="8"/>
    <col min="12266" max="12266" width="7.5703125" style="8" customWidth="1"/>
    <col min="12267" max="12267" width="40.28515625" style="8" customWidth="1"/>
    <col min="12268" max="12268" width="14.28515625" style="8" customWidth="1"/>
    <col min="12269" max="12269" width="13.42578125" style="8" customWidth="1"/>
    <col min="12270" max="12270" width="13.140625" style="8" customWidth="1"/>
    <col min="12271" max="12273" width="0" style="8" hidden="1" customWidth="1"/>
    <col min="12274" max="12274" width="15.140625" style="8" customWidth="1"/>
    <col min="12275" max="12521" width="8.85546875" style="8"/>
    <col min="12522" max="12522" width="7.5703125" style="8" customWidth="1"/>
    <col min="12523" max="12523" width="40.28515625" style="8" customWidth="1"/>
    <col min="12524" max="12524" width="14.28515625" style="8" customWidth="1"/>
    <col min="12525" max="12525" width="13.42578125" style="8" customWidth="1"/>
    <col min="12526" max="12526" width="13.140625" style="8" customWidth="1"/>
    <col min="12527" max="12529" width="0" style="8" hidden="1" customWidth="1"/>
    <col min="12530" max="12530" width="15.140625" style="8" customWidth="1"/>
    <col min="12531" max="12777" width="8.85546875" style="8"/>
    <col min="12778" max="12778" width="7.5703125" style="8" customWidth="1"/>
    <col min="12779" max="12779" width="40.28515625" style="8" customWidth="1"/>
    <col min="12780" max="12780" width="14.28515625" style="8" customWidth="1"/>
    <col min="12781" max="12781" width="13.42578125" style="8" customWidth="1"/>
    <col min="12782" max="12782" width="13.140625" style="8" customWidth="1"/>
    <col min="12783" max="12785" width="0" style="8" hidden="1" customWidth="1"/>
    <col min="12786" max="12786" width="15.140625" style="8" customWidth="1"/>
    <col min="12787" max="13033" width="8.85546875" style="8"/>
    <col min="13034" max="13034" width="7.5703125" style="8" customWidth="1"/>
    <col min="13035" max="13035" width="40.28515625" style="8" customWidth="1"/>
    <col min="13036" max="13036" width="14.28515625" style="8" customWidth="1"/>
    <col min="13037" max="13037" width="13.42578125" style="8" customWidth="1"/>
    <col min="13038" max="13038" width="13.140625" style="8" customWidth="1"/>
    <col min="13039" max="13041" width="0" style="8" hidden="1" customWidth="1"/>
    <col min="13042" max="13042" width="15.140625" style="8" customWidth="1"/>
    <col min="13043" max="13289" width="8.85546875" style="8"/>
    <col min="13290" max="13290" width="7.5703125" style="8" customWidth="1"/>
    <col min="13291" max="13291" width="40.28515625" style="8" customWidth="1"/>
    <col min="13292" max="13292" width="14.28515625" style="8" customWidth="1"/>
    <col min="13293" max="13293" width="13.42578125" style="8" customWidth="1"/>
    <col min="13294" max="13294" width="13.140625" style="8" customWidth="1"/>
    <col min="13295" max="13297" width="0" style="8" hidden="1" customWidth="1"/>
    <col min="13298" max="13298" width="15.140625" style="8" customWidth="1"/>
    <col min="13299" max="13545" width="8.85546875" style="8"/>
    <col min="13546" max="13546" width="7.5703125" style="8" customWidth="1"/>
    <col min="13547" max="13547" width="40.28515625" style="8" customWidth="1"/>
    <col min="13548" max="13548" width="14.28515625" style="8" customWidth="1"/>
    <col min="13549" max="13549" width="13.42578125" style="8" customWidth="1"/>
    <col min="13550" max="13550" width="13.140625" style="8" customWidth="1"/>
    <col min="13551" max="13553" width="0" style="8" hidden="1" customWidth="1"/>
    <col min="13554" max="13554" width="15.140625" style="8" customWidth="1"/>
    <col min="13555" max="13801" width="8.85546875" style="8"/>
    <col min="13802" max="13802" width="7.5703125" style="8" customWidth="1"/>
    <col min="13803" max="13803" width="40.28515625" style="8" customWidth="1"/>
    <col min="13804" max="13804" width="14.28515625" style="8" customWidth="1"/>
    <col min="13805" max="13805" width="13.42578125" style="8" customWidth="1"/>
    <col min="13806" max="13806" width="13.140625" style="8" customWidth="1"/>
    <col min="13807" max="13809" width="0" style="8" hidden="1" customWidth="1"/>
    <col min="13810" max="13810" width="15.140625" style="8" customWidth="1"/>
    <col min="13811" max="14057" width="8.85546875" style="8"/>
    <col min="14058" max="14058" width="7.5703125" style="8" customWidth="1"/>
    <col min="14059" max="14059" width="40.28515625" style="8" customWidth="1"/>
    <col min="14060" max="14060" width="14.28515625" style="8" customWidth="1"/>
    <col min="14061" max="14061" width="13.42578125" style="8" customWidth="1"/>
    <col min="14062" max="14062" width="13.140625" style="8" customWidth="1"/>
    <col min="14063" max="14065" width="0" style="8" hidden="1" customWidth="1"/>
    <col min="14066" max="14066" width="15.140625" style="8" customWidth="1"/>
    <col min="14067" max="14313" width="8.85546875" style="8"/>
    <col min="14314" max="14314" width="7.5703125" style="8" customWidth="1"/>
    <col min="14315" max="14315" width="40.28515625" style="8" customWidth="1"/>
    <col min="14316" max="14316" width="14.28515625" style="8" customWidth="1"/>
    <col min="14317" max="14317" width="13.42578125" style="8" customWidth="1"/>
    <col min="14318" max="14318" width="13.140625" style="8" customWidth="1"/>
    <col min="14319" max="14321" width="0" style="8" hidden="1" customWidth="1"/>
    <col min="14322" max="14322" width="15.140625" style="8" customWidth="1"/>
    <col min="14323" max="14569" width="8.85546875" style="8"/>
    <col min="14570" max="14570" width="7.5703125" style="8" customWidth="1"/>
    <col min="14571" max="14571" width="40.28515625" style="8" customWidth="1"/>
    <col min="14572" max="14572" width="14.28515625" style="8" customWidth="1"/>
    <col min="14573" max="14573" width="13.42578125" style="8" customWidth="1"/>
    <col min="14574" max="14574" width="13.140625" style="8" customWidth="1"/>
    <col min="14575" max="14577" width="0" style="8" hidden="1" customWidth="1"/>
    <col min="14578" max="14578" width="15.140625" style="8" customWidth="1"/>
    <col min="14579" max="14825" width="8.85546875" style="8"/>
    <col min="14826" max="14826" width="7.5703125" style="8" customWidth="1"/>
    <col min="14827" max="14827" width="40.28515625" style="8" customWidth="1"/>
    <col min="14828" max="14828" width="14.28515625" style="8" customWidth="1"/>
    <col min="14829" max="14829" width="13.42578125" style="8" customWidth="1"/>
    <col min="14830" max="14830" width="13.140625" style="8" customWidth="1"/>
    <col min="14831" max="14833" width="0" style="8" hidden="1" customWidth="1"/>
    <col min="14834" max="14834" width="15.140625" style="8" customWidth="1"/>
    <col min="14835" max="15081" width="8.85546875" style="8"/>
    <col min="15082" max="15082" width="7.5703125" style="8" customWidth="1"/>
    <col min="15083" max="15083" width="40.28515625" style="8" customWidth="1"/>
    <col min="15084" max="15084" width="14.28515625" style="8" customWidth="1"/>
    <col min="15085" max="15085" width="13.42578125" style="8" customWidth="1"/>
    <col min="15086" max="15086" width="13.140625" style="8" customWidth="1"/>
    <col min="15087" max="15089" width="0" style="8" hidden="1" customWidth="1"/>
    <col min="15090" max="15090" width="15.140625" style="8" customWidth="1"/>
    <col min="15091" max="15337" width="8.85546875" style="8"/>
    <col min="15338" max="15338" width="7.5703125" style="8" customWidth="1"/>
    <col min="15339" max="15339" width="40.28515625" style="8" customWidth="1"/>
    <col min="15340" max="15340" width="14.28515625" style="8" customWidth="1"/>
    <col min="15341" max="15341" width="13.42578125" style="8" customWidth="1"/>
    <col min="15342" max="15342" width="13.140625" style="8" customWidth="1"/>
    <col min="15343" max="15345" width="0" style="8" hidden="1" customWidth="1"/>
    <col min="15346" max="15346" width="15.140625" style="8" customWidth="1"/>
    <col min="15347" max="15593" width="8.85546875" style="8"/>
    <col min="15594" max="15594" width="7.5703125" style="8" customWidth="1"/>
    <col min="15595" max="15595" width="40.28515625" style="8" customWidth="1"/>
    <col min="15596" max="15596" width="14.28515625" style="8" customWidth="1"/>
    <col min="15597" max="15597" width="13.42578125" style="8" customWidth="1"/>
    <col min="15598" max="15598" width="13.140625" style="8" customWidth="1"/>
    <col min="15599" max="15601" width="0" style="8" hidden="1" customWidth="1"/>
    <col min="15602" max="15602" width="15.140625" style="8" customWidth="1"/>
    <col min="15603" max="15849" width="8.85546875" style="8"/>
    <col min="15850" max="15850" width="7.5703125" style="8" customWidth="1"/>
    <col min="15851" max="15851" width="40.28515625" style="8" customWidth="1"/>
    <col min="15852" max="15852" width="14.28515625" style="8" customWidth="1"/>
    <col min="15853" max="15853" width="13.42578125" style="8" customWidth="1"/>
    <col min="15854" max="15854" width="13.140625" style="8" customWidth="1"/>
    <col min="15855" max="15857" width="0" style="8" hidden="1" customWidth="1"/>
    <col min="15858" max="15858" width="15.140625" style="8" customWidth="1"/>
    <col min="15859" max="16105" width="8.85546875" style="8"/>
    <col min="16106" max="16106" width="7.5703125" style="8" customWidth="1"/>
    <col min="16107" max="16107" width="40.28515625" style="8" customWidth="1"/>
    <col min="16108" max="16108" width="14.28515625" style="8" customWidth="1"/>
    <col min="16109" max="16109" width="13.42578125" style="8" customWidth="1"/>
    <col min="16110" max="16110" width="13.140625" style="8" customWidth="1"/>
    <col min="16111" max="16113" width="0" style="8" hidden="1" customWidth="1"/>
    <col min="16114" max="16114" width="15.140625" style="8" customWidth="1"/>
    <col min="16115" max="16373" width="8.85546875" style="8"/>
    <col min="16374" max="16384" width="9.140625" style="8" customWidth="1"/>
  </cols>
  <sheetData>
    <row r="1" spans="1:5">
      <c r="A1" s="2"/>
      <c r="C1" s="2" t="s">
        <v>847</v>
      </c>
    </row>
    <row r="2" spans="1:5">
      <c r="A2" s="2"/>
      <c r="C2" s="2" t="s">
        <v>857</v>
      </c>
    </row>
    <row r="3" spans="1:5">
      <c r="A3" s="2"/>
      <c r="C3" s="2" t="s">
        <v>59</v>
      </c>
    </row>
    <row r="5" spans="1:5" ht="14.45" customHeight="1">
      <c r="A5" s="383" t="s">
        <v>409</v>
      </c>
      <c r="B5" s="383"/>
      <c r="C5" s="383"/>
      <c r="D5" s="10"/>
      <c r="E5" s="10"/>
    </row>
    <row r="6" spans="1:5" ht="14.45" customHeight="1">
      <c r="A6" s="113"/>
      <c r="B6" s="113" t="s">
        <v>410</v>
      </c>
      <c r="C6" s="113"/>
      <c r="D6" s="10"/>
      <c r="E6" s="10"/>
    </row>
    <row r="7" spans="1:5" ht="14.45" customHeight="1">
      <c r="A7" s="383" t="s">
        <v>128</v>
      </c>
      <c r="B7" s="383"/>
      <c r="C7" s="383"/>
      <c r="D7" s="10"/>
      <c r="E7" s="10"/>
    </row>
    <row r="9" spans="1:5" ht="12.75" customHeight="1">
      <c r="A9" s="372" t="s">
        <v>3</v>
      </c>
      <c r="B9" s="375" t="s">
        <v>107</v>
      </c>
      <c r="C9" s="372" t="s">
        <v>438</v>
      </c>
      <c r="D9" s="372" t="s">
        <v>105</v>
      </c>
      <c r="E9" s="372" t="s">
        <v>106</v>
      </c>
    </row>
    <row r="10" spans="1:5">
      <c r="A10" s="373"/>
      <c r="B10" s="376"/>
      <c r="C10" s="373"/>
      <c r="D10" s="373"/>
      <c r="E10" s="373"/>
    </row>
    <row r="11" spans="1:5">
      <c r="A11" s="373"/>
      <c r="B11" s="376"/>
      <c r="C11" s="373"/>
      <c r="D11" s="373"/>
      <c r="E11" s="373"/>
    </row>
    <row r="12" spans="1:5">
      <c r="A12" s="374"/>
      <c r="B12" s="377"/>
      <c r="C12" s="374"/>
      <c r="D12" s="374"/>
      <c r="E12" s="374"/>
    </row>
    <row r="13" spans="1:5">
      <c r="A13" s="16">
        <v>1</v>
      </c>
      <c r="B13" s="16">
        <v>2</v>
      </c>
      <c r="C13" s="16">
        <v>3</v>
      </c>
      <c r="D13" s="16">
        <v>4</v>
      </c>
      <c r="E13" s="16" t="s">
        <v>433</v>
      </c>
    </row>
    <row r="14" spans="1:5" ht="14.25">
      <c r="A14" s="128" t="s">
        <v>12</v>
      </c>
      <c r="B14" s="129"/>
      <c r="C14" s="62">
        <f>SUM(C15:C31)</f>
        <v>82176</v>
      </c>
      <c r="D14" s="62"/>
      <c r="E14" s="33"/>
    </row>
    <row r="15" spans="1:5" ht="15">
      <c r="A15" s="159">
        <v>1</v>
      </c>
      <c r="B15" s="282" t="s">
        <v>129</v>
      </c>
      <c r="C15" s="283">
        <v>1712</v>
      </c>
      <c r="D15" s="48"/>
      <c r="E15" s="48"/>
    </row>
    <row r="16" spans="1:5" ht="15">
      <c r="A16" s="160">
        <v>2</v>
      </c>
      <c r="B16" s="284" t="s">
        <v>130</v>
      </c>
      <c r="C16" s="285">
        <v>9416</v>
      </c>
      <c r="D16" s="48"/>
      <c r="E16" s="48"/>
    </row>
    <row r="17" spans="1:5" ht="15">
      <c r="A17" s="160">
        <v>3</v>
      </c>
      <c r="B17" s="284" t="s">
        <v>131</v>
      </c>
      <c r="C17" s="285">
        <v>2568</v>
      </c>
      <c r="D17" s="48"/>
      <c r="E17" s="48"/>
    </row>
    <row r="18" spans="1:5" ht="15">
      <c r="A18" s="160">
        <v>4</v>
      </c>
      <c r="B18" s="284" t="s">
        <v>132</v>
      </c>
      <c r="C18" s="285">
        <v>5992</v>
      </c>
      <c r="D18" s="48"/>
      <c r="E18" s="48"/>
    </row>
    <row r="19" spans="1:5" ht="15">
      <c r="A19" s="160">
        <v>5</v>
      </c>
      <c r="B19" s="284" t="s">
        <v>134</v>
      </c>
      <c r="C19" s="285">
        <v>5136</v>
      </c>
      <c r="D19" s="48"/>
      <c r="E19" s="48"/>
    </row>
    <row r="20" spans="1:5" ht="15">
      <c r="A20" s="160">
        <v>6</v>
      </c>
      <c r="B20" s="284" t="s">
        <v>137</v>
      </c>
      <c r="C20" s="285">
        <v>7704</v>
      </c>
      <c r="D20" s="48"/>
      <c r="E20" s="48"/>
    </row>
    <row r="21" spans="1:5" ht="15">
      <c r="A21" s="160">
        <v>7</v>
      </c>
      <c r="B21" s="284" t="s">
        <v>140</v>
      </c>
      <c r="C21" s="285">
        <v>1712</v>
      </c>
      <c r="D21" s="48"/>
      <c r="E21" s="48"/>
    </row>
    <row r="22" spans="1:5" ht="15">
      <c r="A22" s="160">
        <v>8</v>
      </c>
      <c r="B22" s="284" t="s">
        <v>138</v>
      </c>
      <c r="C22" s="285">
        <v>5992</v>
      </c>
      <c r="D22" s="48"/>
      <c r="E22" s="48"/>
    </row>
    <row r="23" spans="1:5" ht="15">
      <c r="A23" s="160">
        <v>9</v>
      </c>
      <c r="B23" s="284" t="s">
        <v>139</v>
      </c>
      <c r="C23" s="285">
        <v>4280</v>
      </c>
      <c r="D23" s="48"/>
      <c r="E23" s="48"/>
    </row>
    <row r="24" spans="1:5" ht="15">
      <c r="A24" s="160">
        <v>10</v>
      </c>
      <c r="B24" s="284" t="s">
        <v>142</v>
      </c>
      <c r="C24" s="285">
        <v>18832</v>
      </c>
      <c r="D24" s="48"/>
      <c r="E24" s="48"/>
    </row>
    <row r="25" spans="1:5" ht="15">
      <c r="A25" s="160">
        <v>11</v>
      </c>
      <c r="B25" s="284" t="s">
        <v>435</v>
      </c>
      <c r="C25" s="285">
        <v>3424</v>
      </c>
      <c r="D25" s="48"/>
      <c r="E25" s="48"/>
    </row>
    <row r="26" spans="1:5" ht="15">
      <c r="A26" s="160">
        <v>12</v>
      </c>
      <c r="B26" s="284" t="s">
        <v>434</v>
      </c>
      <c r="C26" s="285">
        <v>856</v>
      </c>
      <c r="D26" s="48"/>
      <c r="E26" s="48"/>
    </row>
    <row r="27" spans="1:5" ht="15">
      <c r="A27" s="160">
        <v>13</v>
      </c>
      <c r="B27" s="284" t="s">
        <v>436</v>
      </c>
      <c r="C27" s="285">
        <v>1712</v>
      </c>
      <c r="D27" s="48"/>
      <c r="E27" s="48"/>
    </row>
    <row r="28" spans="1:5" ht="15">
      <c r="A28" s="160">
        <v>14</v>
      </c>
      <c r="B28" s="284" t="s">
        <v>141</v>
      </c>
      <c r="C28" s="285">
        <v>4280</v>
      </c>
      <c r="D28" s="48"/>
      <c r="E28" s="48"/>
    </row>
    <row r="29" spans="1:5" ht="15">
      <c r="A29" s="160">
        <v>15</v>
      </c>
      <c r="B29" s="284" t="s">
        <v>135</v>
      </c>
      <c r="C29" s="285">
        <v>856</v>
      </c>
      <c r="D29" s="48"/>
      <c r="E29" s="48"/>
    </row>
    <row r="30" spans="1:5" ht="15">
      <c r="A30" s="160">
        <v>16</v>
      </c>
      <c r="B30" s="284" t="s">
        <v>136</v>
      </c>
      <c r="C30" s="285">
        <v>5992</v>
      </c>
      <c r="D30" s="48"/>
      <c r="E30" s="48"/>
    </row>
    <row r="31" spans="1:5" ht="15">
      <c r="A31" s="161">
        <v>17</v>
      </c>
      <c r="B31" s="286" t="s">
        <v>133</v>
      </c>
      <c r="C31" s="287">
        <v>1712</v>
      </c>
      <c r="D31" s="48"/>
      <c r="E31" s="48"/>
    </row>
    <row r="34" spans="2:2" ht="15">
      <c r="B34" s="132" t="s">
        <v>859</v>
      </c>
    </row>
  </sheetData>
  <mergeCells count="7">
    <mergeCell ref="D9:D12"/>
    <mergeCell ref="E9:E12"/>
    <mergeCell ref="A5:C5"/>
    <mergeCell ref="A7:C7"/>
    <mergeCell ref="A9:A12"/>
    <mergeCell ref="B9:B12"/>
    <mergeCell ref="C9:C12"/>
  </mergeCells>
  <pageMargins left="0.70866141732283505" right="0.31496062992126" top="0.74803149606299202" bottom="0.74803149606299202" header="0.31496062992126" footer="0.31496062992126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</sheetPr>
  <dimension ref="A1:C44"/>
  <sheetViews>
    <sheetView workbookViewId="0">
      <pane ySplit="11" topLeftCell="A21" activePane="bottomLeft" state="frozen"/>
      <selection pane="bottomLeft" activeCell="A47" sqref="A47"/>
    </sheetView>
  </sheetViews>
  <sheetFormatPr defaultColWidth="8.85546875" defaultRowHeight="15"/>
  <cols>
    <col min="1" max="1" width="63.85546875" style="3" customWidth="1"/>
    <col min="2" max="2" width="14.7109375" style="3" customWidth="1"/>
    <col min="3" max="3" width="12.5703125" style="5" customWidth="1"/>
    <col min="4" max="16384" width="8.85546875" style="3"/>
  </cols>
  <sheetData>
    <row r="1" spans="1:3">
      <c r="C1" s="2" t="s">
        <v>32</v>
      </c>
    </row>
    <row r="2" spans="1:3">
      <c r="C2" s="2" t="s">
        <v>857</v>
      </c>
    </row>
    <row r="3" spans="1:3">
      <c r="C3" s="2" t="s">
        <v>59</v>
      </c>
    </row>
    <row r="5" spans="1:3" ht="15.75">
      <c r="A5" s="351" t="s">
        <v>785</v>
      </c>
      <c r="B5" s="351"/>
      <c r="C5" s="351"/>
    </row>
    <row r="6" spans="1:3" ht="15.75">
      <c r="A6" s="351" t="s">
        <v>783</v>
      </c>
      <c r="B6" s="351"/>
      <c r="C6" s="351"/>
    </row>
    <row r="7" spans="1:3" ht="15.75">
      <c r="A7" s="351" t="s">
        <v>784</v>
      </c>
      <c r="B7" s="351"/>
      <c r="C7" s="351"/>
    </row>
    <row r="8" spans="1:3" ht="12" customHeight="1">
      <c r="A8" s="6"/>
      <c r="B8" s="6"/>
      <c r="C8" s="7"/>
    </row>
    <row r="9" spans="1:3" ht="26.25">
      <c r="A9" s="352" t="s">
        <v>107</v>
      </c>
      <c r="B9" s="354" t="s">
        <v>124</v>
      </c>
      <c r="C9" s="208" t="s">
        <v>836</v>
      </c>
    </row>
    <row r="10" spans="1:3">
      <c r="A10" s="353"/>
      <c r="B10" s="355"/>
      <c r="C10" s="209" t="s">
        <v>835</v>
      </c>
    </row>
    <row r="11" spans="1:3" ht="15.75">
      <c r="A11" s="339" t="s">
        <v>115</v>
      </c>
      <c r="B11" s="340" t="s">
        <v>449</v>
      </c>
      <c r="C11" s="341">
        <v>87533</v>
      </c>
    </row>
    <row r="12" spans="1:3">
      <c r="A12" s="217" t="s">
        <v>753</v>
      </c>
      <c r="B12" s="217" t="s">
        <v>752</v>
      </c>
      <c r="C12" s="217" t="s">
        <v>754</v>
      </c>
    </row>
    <row r="13" spans="1:3">
      <c r="A13" s="356" t="s">
        <v>579</v>
      </c>
      <c r="B13" s="357"/>
      <c r="C13" s="358"/>
    </row>
    <row r="14" spans="1:3">
      <c r="A14" s="342" t="s">
        <v>581</v>
      </c>
      <c r="B14" s="342" t="s">
        <v>580</v>
      </c>
      <c r="C14" s="343">
        <v>100</v>
      </c>
    </row>
    <row r="15" spans="1:3">
      <c r="A15" s="342" t="s">
        <v>583</v>
      </c>
      <c r="B15" s="342" t="s">
        <v>582</v>
      </c>
      <c r="C15" s="343">
        <v>1217</v>
      </c>
    </row>
    <row r="16" spans="1:3">
      <c r="A16" s="342" t="s">
        <v>593</v>
      </c>
      <c r="B16" s="342" t="s">
        <v>592</v>
      </c>
      <c r="C16" s="343">
        <v>80832</v>
      </c>
    </row>
    <row r="17" spans="1:3">
      <c r="A17" s="342" t="s">
        <v>595</v>
      </c>
      <c r="B17" s="342" t="s">
        <v>594</v>
      </c>
      <c r="C17" s="343">
        <v>5384</v>
      </c>
    </row>
    <row r="18" spans="1:3">
      <c r="A18" s="356" t="s">
        <v>598</v>
      </c>
      <c r="B18" s="357"/>
      <c r="C18" s="358"/>
    </row>
    <row r="19" spans="1:3">
      <c r="A19" s="342" t="s">
        <v>0</v>
      </c>
      <c r="B19" s="342" t="s">
        <v>599</v>
      </c>
      <c r="C19" s="343">
        <v>14830</v>
      </c>
    </row>
    <row r="20" spans="1:3">
      <c r="A20" s="342" t="s">
        <v>601</v>
      </c>
      <c r="B20" s="342" t="s">
        <v>600</v>
      </c>
      <c r="C20" s="343">
        <v>12000</v>
      </c>
    </row>
    <row r="21" spans="1:3">
      <c r="A21" s="344" t="s">
        <v>607</v>
      </c>
      <c r="B21" s="344" t="s">
        <v>606</v>
      </c>
      <c r="C21" s="345">
        <v>12000</v>
      </c>
    </row>
    <row r="22" spans="1:3">
      <c r="A22" s="342" t="s">
        <v>609</v>
      </c>
      <c r="B22" s="342" t="s">
        <v>608</v>
      </c>
      <c r="C22" s="343">
        <v>2830</v>
      </c>
    </row>
    <row r="23" spans="1:3">
      <c r="A23" s="344" t="s">
        <v>611</v>
      </c>
      <c r="B23" s="344" t="s">
        <v>610</v>
      </c>
      <c r="C23" s="345">
        <v>2830</v>
      </c>
    </row>
    <row r="24" spans="1:3">
      <c r="A24" s="342" t="s">
        <v>1</v>
      </c>
      <c r="B24" s="342" t="s">
        <v>614</v>
      </c>
      <c r="C24" s="343">
        <v>12065</v>
      </c>
    </row>
    <row r="25" spans="1:3">
      <c r="A25" s="342" t="s">
        <v>622</v>
      </c>
      <c r="B25" s="342" t="s">
        <v>621</v>
      </c>
      <c r="C25" s="343">
        <v>8923</v>
      </c>
    </row>
    <row r="26" spans="1:3">
      <c r="A26" s="344" t="s">
        <v>628</v>
      </c>
      <c r="B26" s="344" t="s">
        <v>627</v>
      </c>
      <c r="C26" s="345">
        <v>7706</v>
      </c>
    </row>
    <row r="27" spans="1:3">
      <c r="A27" s="344" t="s">
        <v>630</v>
      </c>
      <c r="B27" s="344" t="s">
        <v>629</v>
      </c>
      <c r="C27" s="345">
        <v>1217</v>
      </c>
    </row>
    <row r="28" spans="1:3">
      <c r="A28" s="342" t="s">
        <v>640</v>
      </c>
      <c r="B28" s="342" t="s">
        <v>639</v>
      </c>
      <c r="C28" s="343">
        <v>3142</v>
      </c>
    </row>
    <row r="29" spans="1:3">
      <c r="A29" s="344" t="s">
        <v>642</v>
      </c>
      <c r="B29" s="344" t="s">
        <v>641</v>
      </c>
      <c r="C29" s="345">
        <v>730</v>
      </c>
    </row>
    <row r="30" spans="1:3">
      <c r="A30" s="344" t="s">
        <v>650</v>
      </c>
      <c r="B30" s="344" t="s">
        <v>649</v>
      </c>
      <c r="C30" s="345">
        <v>2412</v>
      </c>
    </row>
    <row r="31" spans="1:3">
      <c r="A31" s="342" t="s">
        <v>2</v>
      </c>
      <c r="B31" s="342" t="s">
        <v>681</v>
      </c>
      <c r="C31" s="343">
        <v>60638</v>
      </c>
    </row>
    <row r="32" spans="1:3">
      <c r="A32" s="342" t="s">
        <v>691</v>
      </c>
      <c r="B32" s="342" t="s">
        <v>690</v>
      </c>
      <c r="C32" s="343">
        <v>60638</v>
      </c>
    </row>
    <row r="33" spans="1:3">
      <c r="A33" s="344" t="s">
        <v>701</v>
      </c>
      <c r="B33" s="344" t="s">
        <v>700</v>
      </c>
      <c r="C33" s="345">
        <v>60638</v>
      </c>
    </row>
    <row r="34" spans="1:3">
      <c r="C34" s="346"/>
    </row>
    <row r="35" spans="1:3">
      <c r="A35" s="347" t="s">
        <v>750</v>
      </c>
      <c r="B35" s="342" t="s">
        <v>449</v>
      </c>
      <c r="C35" s="343">
        <v>-87533</v>
      </c>
    </row>
    <row r="36" spans="1:3">
      <c r="C36" s="346"/>
    </row>
    <row r="37" spans="1:3">
      <c r="A37" s="347" t="s">
        <v>751</v>
      </c>
      <c r="B37" s="342" t="s">
        <v>449</v>
      </c>
      <c r="C37" s="343">
        <v>87533</v>
      </c>
    </row>
    <row r="38" spans="1:3">
      <c r="A38" s="217" t="s">
        <v>753</v>
      </c>
      <c r="B38" s="217" t="s">
        <v>752</v>
      </c>
      <c r="C38" s="226" t="s">
        <v>754</v>
      </c>
    </row>
    <row r="39" spans="1:3">
      <c r="A39" s="342" t="s">
        <v>121</v>
      </c>
      <c r="B39" s="342" t="s">
        <v>755</v>
      </c>
      <c r="C39" s="343">
        <v>87533</v>
      </c>
    </row>
    <row r="40" spans="1:3">
      <c r="A40" s="342" t="s">
        <v>761</v>
      </c>
      <c r="B40" s="342" t="s">
        <v>760</v>
      </c>
      <c r="C40" s="343">
        <v>87533</v>
      </c>
    </row>
    <row r="41" spans="1:3">
      <c r="A41" s="344" t="s">
        <v>763</v>
      </c>
      <c r="B41" s="344" t="s">
        <v>762</v>
      </c>
      <c r="C41" s="345">
        <v>87533</v>
      </c>
    </row>
    <row r="44" spans="1:3">
      <c r="A44" s="3" t="s">
        <v>860</v>
      </c>
    </row>
  </sheetData>
  <mergeCells count="7">
    <mergeCell ref="A18:C18"/>
    <mergeCell ref="A5:C5"/>
    <mergeCell ref="A7:C7"/>
    <mergeCell ref="A6:C6"/>
    <mergeCell ref="A9:A10"/>
    <mergeCell ref="B9:B10"/>
    <mergeCell ref="A13:C13"/>
  </mergeCells>
  <pageMargins left="0.70866141732283505" right="0.31496062992126" top="0.74803149606299202" bottom="0.55118110236220497" header="0.31496062992126" footer="0.31496062992126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/>
  </sheetPr>
  <dimension ref="A1:FQ171"/>
  <sheetViews>
    <sheetView workbookViewId="0">
      <pane ySplit="9" topLeftCell="A157" activePane="bottomLeft" state="frozen"/>
      <selection pane="bottomLeft" activeCell="C178" sqref="C178"/>
    </sheetView>
  </sheetViews>
  <sheetFormatPr defaultRowHeight="12.75"/>
  <cols>
    <col min="1" max="1" width="8.7109375" style="9" customWidth="1"/>
    <col min="2" max="2" width="10.85546875" style="9" customWidth="1"/>
    <col min="3" max="3" width="45.28515625" style="9" customWidth="1"/>
    <col min="4" max="4" width="12.140625" style="9" customWidth="1"/>
    <col min="5" max="11" width="11.42578125" style="9" customWidth="1"/>
    <col min="12" max="12" width="12.7109375" style="9" customWidth="1"/>
    <col min="13" max="13" width="12.85546875" style="9" customWidth="1"/>
    <col min="14" max="225" width="9.140625" style="9"/>
    <col min="226" max="226" width="6.42578125" style="9" customWidth="1"/>
    <col min="227" max="227" width="10.85546875" style="9" customWidth="1"/>
    <col min="228" max="228" width="45.28515625" style="9" customWidth="1"/>
    <col min="229" max="229" width="12.140625" style="9" customWidth="1"/>
    <col min="230" max="230" width="11.42578125" style="9" customWidth="1"/>
    <col min="231" max="231" width="13" style="9" customWidth="1"/>
    <col min="232" max="232" width="15.28515625" style="9" customWidth="1"/>
    <col min="233" max="233" width="11.42578125" style="9" customWidth="1"/>
    <col min="234" max="236" width="11" style="9" customWidth="1"/>
    <col min="237" max="237" width="10.85546875" style="9" customWidth="1"/>
    <col min="238" max="239" width="11.140625" style="9" customWidth="1"/>
    <col min="240" max="240" width="12.140625" style="9" customWidth="1"/>
    <col min="241" max="241" width="12.85546875" style="9" customWidth="1"/>
    <col min="242" max="242" width="10.7109375" style="9" customWidth="1"/>
    <col min="243" max="243" width="10.42578125" style="9" customWidth="1"/>
    <col min="244" max="244" width="10.140625" style="9" customWidth="1"/>
    <col min="245" max="481" width="9.140625" style="9"/>
    <col min="482" max="482" width="6.42578125" style="9" customWidth="1"/>
    <col min="483" max="483" width="10.85546875" style="9" customWidth="1"/>
    <col min="484" max="484" width="45.28515625" style="9" customWidth="1"/>
    <col min="485" max="485" width="12.140625" style="9" customWidth="1"/>
    <col min="486" max="486" width="11.42578125" style="9" customWidth="1"/>
    <col min="487" max="487" width="13" style="9" customWidth="1"/>
    <col min="488" max="488" width="15.28515625" style="9" customWidth="1"/>
    <col min="489" max="489" width="11.42578125" style="9" customWidth="1"/>
    <col min="490" max="492" width="11" style="9" customWidth="1"/>
    <col min="493" max="493" width="10.85546875" style="9" customWidth="1"/>
    <col min="494" max="495" width="11.140625" style="9" customWidth="1"/>
    <col min="496" max="496" width="12.140625" style="9" customWidth="1"/>
    <col min="497" max="497" width="12.85546875" style="9" customWidth="1"/>
    <col min="498" max="498" width="10.7109375" style="9" customWidth="1"/>
    <col min="499" max="499" width="10.42578125" style="9" customWidth="1"/>
    <col min="500" max="500" width="10.140625" style="9" customWidth="1"/>
    <col min="501" max="737" width="9.140625" style="9"/>
    <col min="738" max="738" width="6.42578125" style="9" customWidth="1"/>
    <col min="739" max="739" width="10.85546875" style="9" customWidth="1"/>
    <col min="740" max="740" width="45.28515625" style="9" customWidth="1"/>
    <col min="741" max="741" width="12.140625" style="9" customWidth="1"/>
    <col min="742" max="742" width="11.42578125" style="9" customWidth="1"/>
    <col min="743" max="743" width="13" style="9" customWidth="1"/>
    <col min="744" max="744" width="15.28515625" style="9" customWidth="1"/>
    <col min="745" max="745" width="11.42578125" style="9" customWidth="1"/>
    <col min="746" max="748" width="11" style="9" customWidth="1"/>
    <col min="749" max="749" width="10.85546875" style="9" customWidth="1"/>
    <col min="750" max="751" width="11.140625" style="9" customWidth="1"/>
    <col min="752" max="752" width="12.140625" style="9" customWidth="1"/>
    <col min="753" max="753" width="12.85546875" style="9" customWidth="1"/>
    <col min="754" max="754" width="10.7109375" style="9" customWidth="1"/>
    <col min="755" max="755" width="10.42578125" style="9" customWidth="1"/>
    <col min="756" max="756" width="10.140625" style="9" customWidth="1"/>
    <col min="757" max="993" width="9.140625" style="9"/>
    <col min="994" max="994" width="6.42578125" style="9" customWidth="1"/>
    <col min="995" max="995" width="10.85546875" style="9" customWidth="1"/>
    <col min="996" max="996" width="45.28515625" style="9" customWidth="1"/>
    <col min="997" max="997" width="12.140625" style="9" customWidth="1"/>
    <col min="998" max="998" width="11.42578125" style="9" customWidth="1"/>
    <col min="999" max="999" width="13" style="9" customWidth="1"/>
    <col min="1000" max="1000" width="15.28515625" style="9" customWidth="1"/>
    <col min="1001" max="1001" width="11.42578125" style="9" customWidth="1"/>
    <col min="1002" max="1004" width="11" style="9" customWidth="1"/>
    <col min="1005" max="1005" width="10.85546875" style="9" customWidth="1"/>
    <col min="1006" max="1007" width="11.140625" style="9" customWidth="1"/>
    <col min="1008" max="1008" width="12.140625" style="9" customWidth="1"/>
    <col min="1009" max="1009" width="12.85546875" style="9" customWidth="1"/>
    <col min="1010" max="1010" width="10.7109375" style="9" customWidth="1"/>
    <col min="1011" max="1011" width="10.42578125" style="9" customWidth="1"/>
    <col min="1012" max="1012" width="10.140625" style="9" customWidth="1"/>
    <col min="1013" max="1249" width="9.140625" style="9"/>
    <col min="1250" max="1250" width="6.42578125" style="9" customWidth="1"/>
    <col min="1251" max="1251" width="10.85546875" style="9" customWidth="1"/>
    <col min="1252" max="1252" width="45.28515625" style="9" customWidth="1"/>
    <col min="1253" max="1253" width="12.140625" style="9" customWidth="1"/>
    <col min="1254" max="1254" width="11.42578125" style="9" customWidth="1"/>
    <col min="1255" max="1255" width="13" style="9" customWidth="1"/>
    <col min="1256" max="1256" width="15.28515625" style="9" customWidth="1"/>
    <col min="1257" max="1257" width="11.42578125" style="9" customWidth="1"/>
    <col min="1258" max="1260" width="11" style="9" customWidth="1"/>
    <col min="1261" max="1261" width="10.85546875" style="9" customWidth="1"/>
    <col min="1262" max="1263" width="11.140625" style="9" customWidth="1"/>
    <col min="1264" max="1264" width="12.140625" style="9" customWidth="1"/>
    <col min="1265" max="1265" width="12.85546875" style="9" customWidth="1"/>
    <col min="1266" max="1266" width="10.7109375" style="9" customWidth="1"/>
    <col min="1267" max="1267" width="10.42578125" style="9" customWidth="1"/>
    <col min="1268" max="1268" width="10.140625" style="9" customWidth="1"/>
    <col min="1269" max="1505" width="9.140625" style="9"/>
    <col min="1506" max="1506" width="6.42578125" style="9" customWidth="1"/>
    <col min="1507" max="1507" width="10.85546875" style="9" customWidth="1"/>
    <col min="1508" max="1508" width="45.28515625" style="9" customWidth="1"/>
    <col min="1509" max="1509" width="12.140625" style="9" customWidth="1"/>
    <col min="1510" max="1510" width="11.42578125" style="9" customWidth="1"/>
    <col min="1511" max="1511" width="13" style="9" customWidth="1"/>
    <col min="1512" max="1512" width="15.28515625" style="9" customWidth="1"/>
    <col min="1513" max="1513" width="11.42578125" style="9" customWidth="1"/>
    <col min="1514" max="1516" width="11" style="9" customWidth="1"/>
    <col min="1517" max="1517" width="10.85546875" style="9" customWidth="1"/>
    <col min="1518" max="1519" width="11.140625" style="9" customWidth="1"/>
    <col min="1520" max="1520" width="12.140625" style="9" customWidth="1"/>
    <col min="1521" max="1521" width="12.85546875" style="9" customWidth="1"/>
    <col min="1522" max="1522" width="10.7109375" style="9" customWidth="1"/>
    <col min="1523" max="1523" width="10.42578125" style="9" customWidth="1"/>
    <col min="1524" max="1524" width="10.140625" style="9" customWidth="1"/>
    <col min="1525" max="1761" width="9.140625" style="9"/>
    <col min="1762" max="1762" width="6.42578125" style="9" customWidth="1"/>
    <col min="1763" max="1763" width="10.85546875" style="9" customWidth="1"/>
    <col min="1764" max="1764" width="45.28515625" style="9" customWidth="1"/>
    <col min="1765" max="1765" width="12.140625" style="9" customWidth="1"/>
    <col min="1766" max="1766" width="11.42578125" style="9" customWidth="1"/>
    <col min="1767" max="1767" width="13" style="9" customWidth="1"/>
    <col min="1768" max="1768" width="15.28515625" style="9" customWidth="1"/>
    <col min="1769" max="1769" width="11.42578125" style="9" customWidth="1"/>
    <col min="1770" max="1772" width="11" style="9" customWidth="1"/>
    <col min="1773" max="1773" width="10.85546875" style="9" customWidth="1"/>
    <col min="1774" max="1775" width="11.140625" style="9" customWidth="1"/>
    <col min="1776" max="1776" width="12.140625" style="9" customWidth="1"/>
    <col min="1777" max="1777" width="12.85546875" style="9" customWidth="1"/>
    <col min="1778" max="1778" width="10.7109375" style="9" customWidth="1"/>
    <col min="1779" max="1779" width="10.42578125" style="9" customWidth="1"/>
    <col min="1780" max="1780" width="10.140625" style="9" customWidth="1"/>
    <col min="1781" max="2017" width="9.140625" style="9"/>
    <col min="2018" max="2018" width="6.42578125" style="9" customWidth="1"/>
    <col min="2019" max="2019" width="10.85546875" style="9" customWidth="1"/>
    <col min="2020" max="2020" width="45.28515625" style="9" customWidth="1"/>
    <col min="2021" max="2021" width="12.140625" style="9" customWidth="1"/>
    <col min="2022" max="2022" width="11.42578125" style="9" customWidth="1"/>
    <col min="2023" max="2023" width="13" style="9" customWidth="1"/>
    <col min="2024" max="2024" width="15.28515625" style="9" customWidth="1"/>
    <col min="2025" max="2025" width="11.42578125" style="9" customWidth="1"/>
    <col min="2026" max="2028" width="11" style="9" customWidth="1"/>
    <col min="2029" max="2029" width="10.85546875" style="9" customWidth="1"/>
    <col min="2030" max="2031" width="11.140625" style="9" customWidth="1"/>
    <col min="2032" max="2032" width="12.140625" style="9" customWidth="1"/>
    <col min="2033" max="2033" width="12.85546875" style="9" customWidth="1"/>
    <col min="2034" max="2034" width="10.7109375" style="9" customWidth="1"/>
    <col min="2035" max="2035" width="10.42578125" style="9" customWidth="1"/>
    <col min="2036" max="2036" width="10.140625" style="9" customWidth="1"/>
    <col min="2037" max="2273" width="9.140625" style="9"/>
    <col min="2274" max="2274" width="6.42578125" style="9" customWidth="1"/>
    <col min="2275" max="2275" width="10.85546875" style="9" customWidth="1"/>
    <col min="2276" max="2276" width="45.28515625" style="9" customWidth="1"/>
    <col min="2277" max="2277" width="12.140625" style="9" customWidth="1"/>
    <col min="2278" max="2278" width="11.42578125" style="9" customWidth="1"/>
    <col min="2279" max="2279" width="13" style="9" customWidth="1"/>
    <col min="2280" max="2280" width="15.28515625" style="9" customWidth="1"/>
    <col min="2281" max="2281" width="11.42578125" style="9" customWidth="1"/>
    <col min="2282" max="2284" width="11" style="9" customWidth="1"/>
    <col min="2285" max="2285" width="10.85546875" style="9" customWidth="1"/>
    <col min="2286" max="2287" width="11.140625" style="9" customWidth="1"/>
    <col min="2288" max="2288" width="12.140625" style="9" customWidth="1"/>
    <col min="2289" max="2289" width="12.85546875" style="9" customWidth="1"/>
    <col min="2290" max="2290" width="10.7109375" style="9" customWidth="1"/>
    <col min="2291" max="2291" width="10.42578125" style="9" customWidth="1"/>
    <col min="2292" max="2292" width="10.140625" style="9" customWidth="1"/>
    <col min="2293" max="2529" width="9.140625" style="9"/>
    <col min="2530" max="2530" width="6.42578125" style="9" customWidth="1"/>
    <col min="2531" max="2531" width="10.85546875" style="9" customWidth="1"/>
    <col min="2532" max="2532" width="45.28515625" style="9" customWidth="1"/>
    <col min="2533" max="2533" width="12.140625" style="9" customWidth="1"/>
    <col min="2534" max="2534" width="11.42578125" style="9" customWidth="1"/>
    <col min="2535" max="2535" width="13" style="9" customWidth="1"/>
    <col min="2536" max="2536" width="15.28515625" style="9" customWidth="1"/>
    <col min="2537" max="2537" width="11.42578125" style="9" customWidth="1"/>
    <col min="2538" max="2540" width="11" style="9" customWidth="1"/>
    <col min="2541" max="2541" width="10.85546875" style="9" customWidth="1"/>
    <col min="2542" max="2543" width="11.140625" style="9" customWidth="1"/>
    <col min="2544" max="2544" width="12.140625" style="9" customWidth="1"/>
    <col min="2545" max="2545" width="12.85546875" style="9" customWidth="1"/>
    <col min="2546" max="2546" width="10.7109375" style="9" customWidth="1"/>
    <col min="2547" max="2547" width="10.42578125" style="9" customWidth="1"/>
    <col min="2548" max="2548" width="10.140625" style="9" customWidth="1"/>
    <col min="2549" max="2785" width="9.140625" style="9"/>
    <col min="2786" max="2786" width="6.42578125" style="9" customWidth="1"/>
    <col min="2787" max="2787" width="10.85546875" style="9" customWidth="1"/>
    <col min="2788" max="2788" width="45.28515625" style="9" customWidth="1"/>
    <col min="2789" max="2789" width="12.140625" style="9" customWidth="1"/>
    <col min="2790" max="2790" width="11.42578125" style="9" customWidth="1"/>
    <col min="2791" max="2791" width="13" style="9" customWidth="1"/>
    <col min="2792" max="2792" width="15.28515625" style="9" customWidth="1"/>
    <col min="2793" max="2793" width="11.42578125" style="9" customWidth="1"/>
    <col min="2794" max="2796" width="11" style="9" customWidth="1"/>
    <col min="2797" max="2797" width="10.85546875" style="9" customWidth="1"/>
    <col min="2798" max="2799" width="11.140625" style="9" customWidth="1"/>
    <col min="2800" max="2800" width="12.140625" style="9" customWidth="1"/>
    <col min="2801" max="2801" width="12.85546875" style="9" customWidth="1"/>
    <col min="2802" max="2802" width="10.7109375" style="9" customWidth="1"/>
    <col min="2803" max="2803" width="10.42578125" style="9" customWidth="1"/>
    <col min="2804" max="2804" width="10.140625" style="9" customWidth="1"/>
    <col min="2805" max="3041" width="9.140625" style="9"/>
    <col min="3042" max="3042" width="6.42578125" style="9" customWidth="1"/>
    <col min="3043" max="3043" width="10.85546875" style="9" customWidth="1"/>
    <col min="3044" max="3044" width="45.28515625" style="9" customWidth="1"/>
    <col min="3045" max="3045" width="12.140625" style="9" customWidth="1"/>
    <col min="3046" max="3046" width="11.42578125" style="9" customWidth="1"/>
    <col min="3047" max="3047" width="13" style="9" customWidth="1"/>
    <col min="3048" max="3048" width="15.28515625" style="9" customWidth="1"/>
    <col min="3049" max="3049" width="11.42578125" style="9" customWidth="1"/>
    <col min="3050" max="3052" width="11" style="9" customWidth="1"/>
    <col min="3053" max="3053" width="10.85546875" style="9" customWidth="1"/>
    <col min="3054" max="3055" width="11.140625" style="9" customWidth="1"/>
    <col min="3056" max="3056" width="12.140625" style="9" customWidth="1"/>
    <col min="3057" max="3057" width="12.85546875" style="9" customWidth="1"/>
    <col min="3058" max="3058" width="10.7109375" style="9" customWidth="1"/>
    <col min="3059" max="3059" width="10.42578125" style="9" customWidth="1"/>
    <col min="3060" max="3060" width="10.140625" style="9" customWidth="1"/>
    <col min="3061" max="3297" width="9.140625" style="9"/>
    <col min="3298" max="3298" width="6.42578125" style="9" customWidth="1"/>
    <col min="3299" max="3299" width="10.85546875" style="9" customWidth="1"/>
    <col min="3300" max="3300" width="45.28515625" style="9" customWidth="1"/>
    <col min="3301" max="3301" width="12.140625" style="9" customWidth="1"/>
    <col min="3302" max="3302" width="11.42578125" style="9" customWidth="1"/>
    <col min="3303" max="3303" width="13" style="9" customWidth="1"/>
    <col min="3304" max="3304" width="15.28515625" style="9" customWidth="1"/>
    <col min="3305" max="3305" width="11.42578125" style="9" customWidth="1"/>
    <col min="3306" max="3308" width="11" style="9" customWidth="1"/>
    <col min="3309" max="3309" width="10.85546875" style="9" customWidth="1"/>
    <col min="3310" max="3311" width="11.140625" style="9" customWidth="1"/>
    <col min="3312" max="3312" width="12.140625" style="9" customWidth="1"/>
    <col min="3313" max="3313" width="12.85546875" style="9" customWidth="1"/>
    <col min="3314" max="3314" width="10.7109375" style="9" customWidth="1"/>
    <col min="3315" max="3315" width="10.42578125" style="9" customWidth="1"/>
    <col min="3316" max="3316" width="10.140625" style="9" customWidth="1"/>
    <col min="3317" max="3553" width="9.140625" style="9"/>
    <col min="3554" max="3554" width="6.42578125" style="9" customWidth="1"/>
    <col min="3555" max="3555" width="10.85546875" style="9" customWidth="1"/>
    <col min="3556" max="3556" width="45.28515625" style="9" customWidth="1"/>
    <col min="3557" max="3557" width="12.140625" style="9" customWidth="1"/>
    <col min="3558" max="3558" width="11.42578125" style="9" customWidth="1"/>
    <col min="3559" max="3559" width="13" style="9" customWidth="1"/>
    <col min="3560" max="3560" width="15.28515625" style="9" customWidth="1"/>
    <col min="3561" max="3561" width="11.42578125" style="9" customWidth="1"/>
    <col min="3562" max="3564" width="11" style="9" customWidth="1"/>
    <col min="3565" max="3565" width="10.85546875" style="9" customWidth="1"/>
    <col min="3566" max="3567" width="11.140625" style="9" customWidth="1"/>
    <col min="3568" max="3568" width="12.140625" style="9" customWidth="1"/>
    <col min="3569" max="3569" width="12.85546875" style="9" customWidth="1"/>
    <col min="3570" max="3570" width="10.7109375" style="9" customWidth="1"/>
    <col min="3571" max="3571" width="10.42578125" style="9" customWidth="1"/>
    <col min="3572" max="3572" width="10.140625" style="9" customWidth="1"/>
    <col min="3573" max="3809" width="9.140625" style="9"/>
    <col min="3810" max="3810" width="6.42578125" style="9" customWidth="1"/>
    <col min="3811" max="3811" width="10.85546875" style="9" customWidth="1"/>
    <col min="3812" max="3812" width="45.28515625" style="9" customWidth="1"/>
    <col min="3813" max="3813" width="12.140625" style="9" customWidth="1"/>
    <col min="3814" max="3814" width="11.42578125" style="9" customWidth="1"/>
    <col min="3815" max="3815" width="13" style="9" customWidth="1"/>
    <col min="3816" max="3816" width="15.28515625" style="9" customWidth="1"/>
    <col min="3817" max="3817" width="11.42578125" style="9" customWidth="1"/>
    <col min="3818" max="3820" width="11" style="9" customWidth="1"/>
    <col min="3821" max="3821" width="10.85546875" style="9" customWidth="1"/>
    <col min="3822" max="3823" width="11.140625" style="9" customWidth="1"/>
    <col min="3824" max="3824" width="12.140625" style="9" customWidth="1"/>
    <col min="3825" max="3825" width="12.85546875" style="9" customWidth="1"/>
    <col min="3826" max="3826" width="10.7109375" style="9" customWidth="1"/>
    <col min="3827" max="3827" width="10.42578125" style="9" customWidth="1"/>
    <col min="3828" max="3828" width="10.140625" style="9" customWidth="1"/>
    <col min="3829" max="4065" width="9.140625" style="9"/>
    <col min="4066" max="4066" width="6.42578125" style="9" customWidth="1"/>
    <col min="4067" max="4067" width="10.85546875" style="9" customWidth="1"/>
    <col min="4068" max="4068" width="45.28515625" style="9" customWidth="1"/>
    <col min="4069" max="4069" width="12.140625" style="9" customWidth="1"/>
    <col min="4070" max="4070" width="11.42578125" style="9" customWidth="1"/>
    <col min="4071" max="4071" width="13" style="9" customWidth="1"/>
    <col min="4072" max="4072" width="15.28515625" style="9" customWidth="1"/>
    <col min="4073" max="4073" width="11.42578125" style="9" customWidth="1"/>
    <col min="4074" max="4076" width="11" style="9" customWidth="1"/>
    <col min="4077" max="4077" width="10.85546875" style="9" customWidth="1"/>
    <col min="4078" max="4079" width="11.140625" style="9" customWidth="1"/>
    <col min="4080" max="4080" width="12.140625" style="9" customWidth="1"/>
    <col min="4081" max="4081" width="12.85546875" style="9" customWidth="1"/>
    <col min="4082" max="4082" width="10.7109375" style="9" customWidth="1"/>
    <col min="4083" max="4083" width="10.42578125" style="9" customWidth="1"/>
    <col min="4084" max="4084" width="10.140625" style="9" customWidth="1"/>
    <col min="4085" max="4321" width="9.140625" style="9"/>
    <col min="4322" max="4322" width="6.42578125" style="9" customWidth="1"/>
    <col min="4323" max="4323" width="10.85546875" style="9" customWidth="1"/>
    <col min="4324" max="4324" width="45.28515625" style="9" customWidth="1"/>
    <col min="4325" max="4325" width="12.140625" style="9" customWidth="1"/>
    <col min="4326" max="4326" width="11.42578125" style="9" customWidth="1"/>
    <col min="4327" max="4327" width="13" style="9" customWidth="1"/>
    <col min="4328" max="4328" width="15.28515625" style="9" customWidth="1"/>
    <col min="4329" max="4329" width="11.42578125" style="9" customWidth="1"/>
    <col min="4330" max="4332" width="11" style="9" customWidth="1"/>
    <col min="4333" max="4333" width="10.85546875" style="9" customWidth="1"/>
    <col min="4334" max="4335" width="11.140625" style="9" customWidth="1"/>
    <col min="4336" max="4336" width="12.140625" style="9" customWidth="1"/>
    <col min="4337" max="4337" width="12.85546875" style="9" customWidth="1"/>
    <col min="4338" max="4338" width="10.7109375" style="9" customWidth="1"/>
    <col min="4339" max="4339" width="10.42578125" style="9" customWidth="1"/>
    <col min="4340" max="4340" width="10.140625" style="9" customWidth="1"/>
    <col min="4341" max="4577" width="9.140625" style="9"/>
    <col min="4578" max="4578" width="6.42578125" style="9" customWidth="1"/>
    <col min="4579" max="4579" width="10.85546875" style="9" customWidth="1"/>
    <col min="4580" max="4580" width="45.28515625" style="9" customWidth="1"/>
    <col min="4581" max="4581" width="12.140625" style="9" customWidth="1"/>
    <col min="4582" max="4582" width="11.42578125" style="9" customWidth="1"/>
    <col min="4583" max="4583" width="13" style="9" customWidth="1"/>
    <col min="4584" max="4584" width="15.28515625" style="9" customWidth="1"/>
    <col min="4585" max="4585" width="11.42578125" style="9" customWidth="1"/>
    <col min="4586" max="4588" width="11" style="9" customWidth="1"/>
    <col min="4589" max="4589" width="10.85546875" style="9" customWidth="1"/>
    <col min="4590" max="4591" width="11.140625" style="9" customWidth="1"/>
    <col min="4592" max="4592" width="12.140625" style="9" customWidth="1"/>
    <col min="4593" max="4593" width="12.85546875" style="9" customWidth="1"/>
    <col min="4594" max="4594" width="10.7109375" style="9" customWidth="1"/>
    <col min="4595" max="4595" width="10.42578125" style="9" customWidth="1"/>
    <col min="4596" max="4596" width="10.140625" style="9" customWidth="1"/>
    <col min="4597" max="4833" width="9.140625" style="9"/>
    <col min="4834" max="4834" width="6.42578125" style="9" customWidth="1"/>
    <col min="4835" max="4835" width="10.85546875" style="9" customWidth="1"/>
    <col min="4836" max="4836" width="45.28515625" style="9" customWidth="1"/>
    <col min="4837" max="4837" width="12.140625" style="9" customWidth="1"/>
    <col min="4838" max="4838" width="11.42578125" style="9" customWidth="1"/>
    <col min="4839" max="4839" width="13" style="9" customWidth="1"/>
    <col min="4840" max="4840" width="15.28515625" style="9" customWidth="1"/>
    <col min="4841" max="4841" width="11.42578125" style="9" customWidth="1"/>
    <col min="4842" max="4844" width="11" style="9" customWidth="1"/>
    <col min="4845" max="4845" width="10.85546875" style="9" customWidth="1"/>
    <col min="4846" max="4847" width="11.140625" style="9" customWidth="1"/>
    <col min="4848" max="4848" width="12.140625" style="9" customWidth="1"/>
    <col min="4849" max="4849" width="12.85546875" style="9" customWidth="1"/>
    <col min="4850" max="4850" width="10.7109375" style="9" customWidth="1"/>
    <col min="4851" max="4851" width="10.42578125" style="9" customWidth="1"/>
    <col min="4852" max="4852" width="10.140625" style="9" customWidth="1"/>
    <col min="4853" max="5089" width="9.140625" style="9"/>
    <col min="5090" max="5090" width="6.42578125" style="9" customWidth="1"/>
    <col min="5091" max="5091" width="10.85546875" style="9" customWidth="1"/>
    <col min="5092" max="5092" width="45.28515625" style="9" customWidth="1"/>
    <col min="5093" max="5093" width="12.140625" style="9" customWidth="1"/>
    <col min="5094" max="5094" width="11.42578125" style="9" customWidth="1"/>
    <col min="5095" max="5095" width="13" style="9" customWidth="1"/>
    <col min="5096" max="5096" width="15.28515625" style="9" customWidth="1"/>
    <col min="5097" max="5097" width="11.42578125" style="9" customWidth="1"/>
    <col min="5098" max="5100" width="11" style="9" customWidth="1"/>
    <col min="5101" max="5101" width="10.85546875" style="9" customWidth="1"/>
    <col min="5102" max="5103" width="11.140625" style="9" customWidth="1"/>
    <col min="5104" max="5104" width="12.140625" style="9" customWidth="1"/>
    <col min="5105" max="5105" width="12.85546875" style="9" customWidth="1"/>
    <col min="5106" max="5106" width="10.7109375" style="9" customWidth="1"/>
    <col min="5107" max="5107" width="10.42578125" style="9" customWidth="1"/>
    <col min="5108" max="5108" width="10.140625" style="9" customWidth="1"/>
    <col min="5109" max="5345" width="9.140625" style="9"/>
    <col min="5346" max="5346" width="6.42578125" style="9" customWidth="1"/>
    <col min="5347" max="5347" width="10.85546875" style="9" customWidth="1"/>
    <col min="5348" max="5348" width="45.28515625" style="9" customWidth="1"/>
    <col min="5349" max="5349" width="12.140625" style="9" customWidth="1"/>
    <col min="5350" max="5350" width="11.42578125" style="9" customWidth="1"/>
    <col min="5351" max="5351" width="13" style="9" customWidth="1"/>
    <col min="5352" max="5352" width="15.28515625" style="9" customWidth="1"/>
    <col min="5353" max="5353" width="11.42578125" style="9" customWidth="1"/>
    <col min="5354" max="5356" width="11" style="9" customWidth="1"/>
    <col min="5357" max="5357" width="10.85546875" style="9" customWidth="1"/>
    <col min="5358" max="5359" width="11.140625" style="9" customWidth="1"/>
    <col min="5360" max="5360" width="12.140625" style="9" customWidth="1"/>
    <col min="5361" max="5361" width="12.85546875" style="9" customWidth="1"/>
    <col min="5362" max="5362" width="10.7109375" style="9" customWidth="1"/>
    <col min="5363" max="5363" width="10.42578125" style="9" customWidth="1"/>
    <col min="5364" max="5364" width="10.140625" style="9" customWidth="1"/>
    <col min="5365" max="5601" width="9.140625" style="9"/>
    <col min="5602" max="5602" width="6.42578125" style="9" customWidth="1"/>
    <col min="5603" max="5603" width="10.85546875" style="9" customWidth="1"/>
    <col min="5604" max="5604" width="45.28515625" style="9" customWidth="1"/>
    <col min="5605" max="5605" width="12.140625" style="9" customWidth="1"/>
    <col min="5606" max="5606" width="11.42578125" style="9" customWidth="1"/>
    <col min="5607" max="5607" width="13" style="9" customWidth="1"/>
    <col min="5608" max="5608" width="15.28515625" style="9" customWidth="1"/>
    <col min="5609" max="5609" width="11.42578125" style="9" customWidth="1"/>
    <col min="5610" max="5612" width="11" style="9" customWidth="1"/>
    <col min="5613" max="5613" width="10.85546875" style="9" customWidth="1"/>
    <col min="5614" max="5615" width="11.140625" style="9" customWidth="1"/>
    <col min="5616" max="5616" width="12.140625" style="9" customWidth="1"/>
    <col min="5617" max="5617" width="12.85546875" style="9" customWidth="1"/>
    <col min="5618" max="5618" width="10.7109375" style="9" customWidth="1"/>
    <col min="5619" max="5619" width="10.42578125" style="9" customWidth="1"/>
    <col min="5620" max="5620" width="10.140625" style="9" customWidth="1"/>
    <col min="5621" max="5857" width="9.140625" style="9"/>
    <col min="5858" max="5858" width="6.42578125" style="9" customWidth="1"/>
    <col min="5859" max="5859" width="10.85546875" style="9" customWidth="1"/>
    <col min="5860" max="5860" width="45.28515625" style="9" customWidth="1"/>
    <col min="5861" max="5861" width="12.140625" style="9" customWidth="1"/>
    <col min="5862" max="5862" width="11.42578125" style="9" customWidth="1"/>
    <col min="5863" max="5863" width="13" style="9" customWidth="1"/>
    <col min="5864" max="5864" width="15.28515625" style="9" customWidth="1"/>
    <col min="5865" max="5865" width="11.42578125" style="9" customWidth="1"/>
    <col min="5866" max="5868" width="11" style="9" customWidth="1"/>
    <col min="5869" max="5869" width="10.85546875" style="9" customWidth="1"/>
    <col min="5870" max="5871" width="11.140625" style="9" customWidth="1"/>
    <col min="5872" max="5872" width="12.140625" style="9" customWidth="1"/>
    <col min="5873" max="5873" width="12.85546875" style="9" customWidth="1"/>
    <col min="5874" max="5874" width="10.7109375" style="9" customWidth="1"/>
    <col min="5875" max="5875" width="10.42578125" style="9" customWidth="1"/>
    <col min="5876" max="5876" width="10.140625" style="9" customWidth="1"/>
    <col min="5877" max="6113" width="9.140625" style="9"/>
    <col min="6114" max="6114" width="6.42578125" style="9" customWidth="1"/>
    <col min="6115" max="6115" width="10.85546875" style="9" customWidth="1"/>
    <col min="6116" max="6116" width="45.28515625" style="9" customWidth="1"/>
    <col min="6117" max="6117" width="12.140625" style="9" customWidth="1"/>
    <col min="6118" max="6118" width="11.42578125" style="9" customWidth="1"/>
    <col min="6119" max="6119" width="13" style="9" customWidth="1"/>
    <col min="6120" max="6120" width="15.28515625" style="9" customWidth="1"/>
    <col min="6121" max="6121" width="11.42578125" style="9" customWidth="1"/>
    <col min="6122" max="6124" width="11" style="9" customWidth="1"/>
    <col min="6125" max="6125" width="10.85546875" style="9" customWidth="1"/>
    <col min="6126" max="6127" width="11.140625" style="9" customWidth="1"/>
    <col min="6128" max="6128" width="12.140625" style="9" customWidth="1"/>
    <col min="6129" max="6129" width="12.85546875" style="9" customWidth="1"/>
    <col min="6130" max="6130" width="10.7109375" style="9" customWidth="1"/>
    <col min="6131" max="6131" width="10.42578125" style="9" customWidth="1"/>
    <col min="6132" max="6132" width="10.140625" style="9" customWidth="1"/>
    <col min="6133" max="6369" width="9.140625" style="9"/>
    <col min="6370" max="6370" width="6.42578125" style="9" customWidth="1"/>
    <col min="6371" max="6371" width="10.85546875" style="9" customWidth="1"/>
    <col min="6372" max="6372" width="45.28515625" style="9" customWidth="1"/>
    <col min="6373" max="6373" width="12.140625" style="9" customWidth="1"/>
    <col min="6374" max="6374" width="11.42578125" style="9" customWidth="1"/>
    <col min="6375" max="6375" width="13" style="9" customWidth="1"/>
    <col min="6376" max="6376" width="15.28515625" style="9" customWidth="1"/>
    <col min="6377" max="6377" width="11.42578125" style="9" customWidth="1"/>
    <col min="6378" max="6380" width="11" style="9" customWidth="1"/>
    <col min="6381" max="6381" width="10.85546875" style="9" customWidth="1"/>
    <col min="6382" max="6383" width="11.140625" style="9" customWidth="1"/>
    <col min="6384" max="6384" width="12.140625" style="9" customWidth="1"/>
    <col min="6385" max="6385" width="12.85546875" style="9" customWidth="1"/>
    <col min="6386" max="6386" width="10.7109375" style="9" customWidth="1"/>
    <col min="6387" max="6387" width="10.42578125" style="9" customWidth="1"/>
    <col min="6388" max="6388" width="10.140625" style="9" customWidth="1"/>
    <col min="6389" max="6625" width="9.140625" style="9"/>
    <col min="6626" max="6626" width="6.42578125" style="9" customWidth="1"/>
    <col min="6627" max="6627" width="10.85546875" style="9" customWidth="1"/>
    <col min="6628" max="6628" width="45.28515625" style="9" customWidth="1"/>
    <col min="6629" max="6629" width="12.140625" style="9" customWidth="1"/>
    <col min="6630" max="6630" width="11.42578125" style="9" customWidth="1"/>
    <col min="6631" max="6631" width="13" style="9" customWidth="1"/>
    <col min="6632" max="6632" width="15.28515625" style="9" customWidth="1"/>
    <col min="6633" max="6633" width="11.42578125" style="9" customWidth="1"/>
    <col min="6634" max="6636" width="11" style="9" customWidth="1"/>
    <col min="6637" max="6637" width="10.85546875" style="9" customWidth="1"/>
    <col min="6638" max="6639" width="11.140625" style="9" customWidth="1"/>
    <col min="6640" max="6640" width="12.140625" style="9" customWidth="1"/>
    <col min="6641" max="6641" width="12.85546875" style="9" customWidth="1"/>
    <col min="6642" max="6642" width="10.7109375" style="9" customWidth="1"/>
    <col min="6643" max="6643" width="10.42578125" style="9" customWidth="1"/>
    <col min="6644" max="6644" width="10.140625" style="9" customWidth="1"/>
    <col min="6645" max="6881" width="9.140625" style="9"/>
    <col min="6882" max="6882" width="6.42578125" style="9" customWidth="1"/>
    <col min="6883" max="6883" width="10.85546875" style="9" customWidth="1"/>
    <col min="6884" max="6884" width="45.28515625" style="9" customWidth="1"/>
    <col min="6885" max="6885" width="12.140625" style="9" customWidth="1"/>
    <col min="6886" max="6886" width="11.42578125" style="9" customWidth="1"/>
    <col min="6887" max="6887" width="13" style="9" customWidth="1"/>
    <col min="6888" max="6888" width="15.28515625" style="9" customWidth="1"/>
    <col min="6889" max="6889" width="11.42578125" style="9" customWidth="1"/>
    <col min="6890" max="6892" width="11" style="9" customWidth="1"/>
    <col min="6893" max="6893" width="10.85546875" style="9" customWidth="1"/>
    <col min="6894" max="6895" width="11.140625" style="9" customWidth="1"/>
    <col min="6896" max="6896" width="12.140625" style="9" customWidth="1"/>
    <col min="6897" max="6897" width="12.85546875" style="9" customWidth="1"/>
    <col min="6898" max="6898" width="10.7109375" style="9" customWidth="1"/>
    <col min="6899" max="6899" width="10.42578125" style="9" customWidth="1"/>
    <col min="6900" max="6900" width="10.140625" style="9" customWidth="1"/>
    <col min="6901" max="7137" width="9.140625" style="9"/>
    <col min="7138" max="7138" width="6.42578125" style="9" customWidth="1"/>
    <col min="7139" max="7139" width="10.85546875" style="9" customWidth="1"/>
    <col min="7140" max="7140" width="45.28515625" style="9" customWidth="1"/>
    <col min="7141" max="7141" width="12.140625" style="9" customWidth="1"/>
    <col min="7142" max="7142" width="11.42578125" style="9" customWidth="1"/>
    <col min="7143" max="7143" width="13" style="9" customWidth="1"/>
    <col min="7144" max="7144" width="15.28515625" style="9" customWidth="1"/>
    <col min="7145" max="7145" width="11.42578125" style="9" customWidth="1"/>
    <col min="7146" max="7148" width="11" style="9" customWidth="1"/>
    <col min="7149" max="7149" width="10.85546875" style="9" customWidth="1"/>
    <col min="7150" max="7151" width="11.140625" style="9" customWidth="1"/>
    <col min="7152" max="7152" width="12.140625" style="9" customWidth="1"/>
    <col min="7153" max="7153" width="12.85546875" style="9" customWidth="1"/>
    <col min="7154" max="7154" width="10.7109375" style="9" customWidth="1"/>
    <col min="7155" max="7155" width="10.42578125" style="9" customWidth="1"/>
    <col min="7156" max="7156" width="10.140625" style="9" customWidth="1"/>
    <col min="7157" max="7393" width="9.140625" style="9"/>
    <col min="7394" max="7394" width="6.42578125" style="9" customWidth="1"/>
    <col min="7395" max="7395" width="10.85546875" style="9" customWidth="1"/>
    <col min="7396" max="7396" width="45.28515625" style="9" customWidth="1"/>
    <col min="7397" max="7397" width="12.140625" style="9" customWidth="1"/>
    <col min="7398" max="7398" width="11.42578125" style="9" customWidth="1"/>
    <col min="7399" max="7399" width="13" style="9" customWidth="1"/>
    <col min="7400" max="7400" width="15.28515625" style="9" customWidth="1"/>
    <col min="7401" max="7401" width="11.42578125" style="9" customWidth="1"/>
    <col min="7402" max="7404" width="11" style="9" customWidth="1"/>
    <col min="7405" max="7405" width="10.85546875" style="9" customWidth="1"/>
    <col min="7406" max="7407" width="11.140625" style="9" customWidth="1"/>
    <col min="7408" max="7408" width="12.140625" style="9" customWidth="1"/>
    <col min="7409" max="7409" width="12.85546875" style="9" customWidth="1"/>
    <col min="7410" max="7410" width="10.7109375" style="9" customWidth="1"/>
    <col min="7411" max="7411" width="10.42578125" style="9" customWidth="1"/>
    <col min="7412" max="7412" width="10.140625" style="9" customWidth="1"/>
    <col min="7413" max="7649" width="9.140625" style="9"/>
    <col min="7650" max="7650" width="6.42578125" style="9" customWidth="1"/>
    <col min="7651" max="7651" width="10.85546875" style="9" customWidth="1"/>
    <col min="7652" max="7652" width="45.28515625" style="9" customWidth="1"/>
    <col min="7653" max="7653" width="12.140625" style="9" customWidth="1"/>
    <col min="7654" max="7654" width="11.42578125" style="9" customWidth="1"/>
    <col min="7655" max="7655" width="13" style="9" customWidth="1"/>
    <col min="7656" max="7656" width="15.28515625" style="9" customWidth="1"/>
    <col min="7657" max="7657" width="11.42578125" style="9" customWidth="1"/>
    <col min="7658" max="7660" width="11" style="9" customWidth="1"/>
    <col min="7661" max="7661" width="10.85546875" style="9" customWidth="1"/>
    <col min="7662" max="7663" width="11.140625" style="9" customWidth="1"/>
    <col min="7664" max="7664" width="12.140625" style="9" customWidth="1"/>
    <col min="7665" max="7665" width="12.85546875" style="9" customWidth="1"/>
    <col min="7666" max="7666" width="10.7109375" style="9" customWidth="1"/>
    <col min="7667" max="7667" width="10.42578125" style="9" customWidth="1"/>
    <col min="7668" max="7668" width="10.140625" style="9" customWidth="1"/>
    <col min="7669" max="7905" width="9.140625" style="9"/>
    <col min="7906" max="7906" width="6.42578125" style="9" customWidth="1"/>
    <col min="7907" max="7907" width="10.85546875" style="9" customWidth="1"/>
    <col min="7908" max="7908" width="45.28515625" style="9" customWidth="1"/>
    <col min="7909" max="7909" width="12.140625" style="9" customWidth="1"/>
    <col min="7910" max="7910" width="11.42578125" style="9" customWidth="1"/>
    <col min="7911" max="7911" width="13" style="9" customWidth="1"/>
    <col min="7912" max="7912" width="15.28515625" style="9" customWidth="1"/>
    <col min="7913" max="7913" width="11.42578125" style="9" customWidth="1"/>
    <col min="7914" max="7916" width="11" style="9" customWidth="1"/>
    <col min="7917" max="7917" width="10.85546875" style="9" customWidth="1"/>
    <col min="7918" max="7919" width="11.140625" style="9" customWidth="1"/>
    <col min="7920" max="7920" width="12.140625" style="9" customWidth="1"/>
    <col min="7921" max="7921" width="12.85546875" style="9" customWidth="1"/>
    <col min="7922" max="7922" width="10.7109375" style="9" customWidth="1"/>
    <col min="7923" max="7923" width="10.42578125" style="9" customWidth="1"/>
    <col min="7924" max="7924" width="10.140625" style="9" customWidth="1"/>
    <col min="7925" max="8161" width="9.140625" style="9"/>
    <col min="8162" max="8162" width="6.42578125" style="9" customWidth="1"/>
    <col min="8163" max="8163" width="10.85546875" style="9" customWidth="1"/>
    <col min="8164" max="8164" width="45.28515625" style="9" customWidth="1"/>
    <col min="8165" max="8165" width="12.140625" style="9" customWidth="1"/>
    <col min="8166" max="8166" width="11.42578125" style="9" customWidth="1"/>
    <col min="8167" max="8167" width="13" style="9" customWidth="1"/>
    <col min="8168" max="8168" width="15.28515625" style="9" customWidth="1"/>
    <col min="8169" max="8169" width="11.42578125" style="9" customWidth="1"/>
    <col min="8170" max="8172" width="11" style="9" customWidth="1"/>
    <col min="8173" max="8173" width="10.85546875" style="9" customWidth="1"/>
    <col min="8174" max="8175" width="11.140625" style="9" customWidth="1"/>
    <col min="8176" max="8176" width="12.140625" style="9" customWidth="1"/>
    <col min="8177" max="8177" width="12.85546875" style="9" customWidth="1"/>
    <col min="8178" max="8178" width="10.7109375" style="9" customWidth="1"/>
    <col min="8179" max="8179" width="10.42578125" style="9" customWidth="1"/>
    <col min="8180" max="8180" width="10.140625" style="9" customWidth="1"/>
    <col min="8181" max="8417" width="9.140625" style="9"/>
    <col min="8418" max="8418" width="6.42578125" style="9" customWidth="1"/>
    <col min="8419" max="8419" width="10.85546875" style="9" customWidth="1"/>
    <col min="8420" max="8420" width="45.28515625" style="9" customWidth="1"/>
    <col min="8421" max="8421" width="12.140625" style="9" customWidth="1"/>
    <col min="8422" max="8422" width="11.42578125" style="9" customWidth="1"/>
    <col min="8423" max="8423" width="13" style="9" customWidth="1"/>
    <col min="8424" max="8424" width="15.28515625" style="9" customWidth="1"/>
    <col min="8425" max="8425" width="11.42578125" style="9" customWidth="1"/>
    <col min="8426" max="8428" width="11" style="9" customWidth="1"/>
    <col min="8429" max="8429" width="10.85546875" style="9" customWidth="1"/>
    <col min="8430" max="8431" width="11.140625" style="9" customWidth="1"/>
    <col min="8432" max="8432" width="12.140625" style="9" customWidth="1"/>
    <col min="8433" max="8433" width="12.85546875" style="9" customWidth="1"/>
    <col min="8434" max="8434" width="10.7109375" style="9" customWidth="1"/>
    <col min="8435" max="8435" width="10.42578125" style="9" customWidth="1"/>
    <col min="8436" max="8436" width="10.140625" style="9" customWidth="1"/>
    <col min="8437" max="8673" width="9.140625" style="9"/>
    <col min="8674" max="8674" width="6.42578125" style="9" customWidth="1"/>
    <col min="8675" max="8675" width="10.85546875" style="9" customWidth="1"/>
    <col min="8676" max="8676" width="45.28515625" style="9" customWidth="1"/>
    <col min="8677" max="8677" width="12.140625" style="9" customWidth="1"/>
    <col min="8678" max="8678" width="11.42578125" style="9" customWidth="1"/>
    <col min="8679" max="8679" width="13" style="9" customWidth="1"/>
    <col min="8680" max="8680" width="15.28515625" style="9" customWidth="1"/>
    <col min="8681" max="8681" width="11.42578125" style="9" customWidth="1"/>
    <col min="8682" max="8684" width="11" style="9" customWidth="1"/>
    <col min="8685" max="8685" width="10.85546875" style="9" customWidth="1"/>
    <col min="8686" max="8687" width="11.140625" style="9" customWidth="1"/>
    <col min="8688" max="8688" width="12.140625" style="9" customWidth="1"/>
    <col min="8689" max="8689" width="12.85546875" style="9" customWidth="1"/>
    <col min="8690" max="8690" width="10.7109375" style="9" customWidth="1"/>
    <col min="8691" max="8691" width="10.42578125" style="9" customWidth="1"/>
    <col min="8692" max="8692" width="10.140625" style="9" customWidth="1"/>
    <col min="8693" max="8929" width="9.140625" style="9"/>
    <col min="8930" max="8930" width="6.42578125" style="9" customWidth="1"/>
    <col min="8931" max="8931" width="10.85546875" style="9" customWidth="1"/>
    <col min="8932" max="8932" width="45.28515625" style="9" customWidth="1"/>
    <col min="8933" max="8933" width="12.140625" style="9" customWidth="1"/>
    <col min="8934" max="8934" width="11.42578125" style="9" customWidth="1"/>
    <col min="8935" max="8935" width="13" style="9" customWidth="1"/>
    <col min="8936" max="8936" width="15.28515625" style="9" customWidth="1"/>
    <col min="8937" max="8937" width="11.42578125" style="9" customWidth="1"/>
    <col min="8938" max="8940" width="11" style="9" customWidth="1"/>
    <col min="8941" max="8941" width="10.85546875" style="9" customWidth="1"/>
    <col min="8942" max="8943" width="11.140625" style="9" customWidth="1"/>
    <col min="8944" max="8944" width="12.140625" style="9" customWidth="1"/>
    <col min="8945" max="8945" width="12.85546875" style="9" customWidth="1"/>
    <col min="8946" max="8946" width="10.7109375" style="9" customWidth="1"/>
    <col min="8947" max="8947" width="10.42578125" style="9" customWidth="1"/>
    <col min="8948" max="8948" width="10.140625" style="9" customWidth="1"/>
    <col min="8949" max="9185" width="9.140625" style="9"/>
    <col min="9186" max="9186" width="6.42578125" style="9" customWidth="1"/>
    <col min="9187" max="9187" width="10.85546875" style="9" customWidth="1"/>
    <col min="9188" max="9188" width="45.28515625" style="9" customWidth="1"/>
    <col min="9189" max="9189" width="12.140625" style="9" customWidth="1"/>
    <col min="9190" max="9190" width="11.42578125" style="9" customWidth="1"/>
    <col min="9191" max="9191" width="13" style="9" customWidth="1"/>
    <col min="9192" max="9192" width="15.28515625" style="9" customWidth="1"/>
    <col min="9193" max="9193" width="11.42578125" style="9" customWidth="1"/>
    <col min="9194" max="9196" width="11" style="9" customWidth="1"/>
    <col min="9197" max="9197" width="10.85546875" style="9" customWidth="1"/>
    <col min="9198" max="9199" width="11.140625" style="9" customWidth="1"/>
    <col min="9200" max="9200" width="12.140625" style="9" customWidth="1"/>
    <col min="9201" max="9201" width="12.85546875" style="9" customWidth="1"/>
    <col min="9202" max="9202" width="10.7109375" style="9" customWidth="1"/>
    <col min="9203" max="9203" width="10.42578125" style="9" customWidth="1"/>
    <col min="9204" max="9204" width="10.140625" style="9" customWidth="1"/>
    <col min="9205" max="9441" width="9.140625" style="9"/>
    <col min="9442" max="9442" width="6.42578125" style="9" customWidth="1"/>
    <col min="9443" max="9443" width="10.85546875" style="9" customWidth="1"/>
    <col min="9444" max="9444" width="45.28515625" style="9" customWidth="1"/>
    <col min="9445" max="9445" width="12.140625" style="9" customWidth="1"/>
    <col min="9446" max="9446" width="11.42578125" style="9" customWidth="1"/>
    <col min="9447" max="9447" width="13" style="9" customWidth="1"/>
    <col min="9448" max="9448" width="15.28515625" style="9" customWidth="1"/>
    <col min="9449" max="9449" width="11.42578125" style="9" customWidth="1"/>
    <col min="9450" max="9452" width="11" style="9" customWidth="1"/>
    <col min="9453" max="9453" width="10.85546875" style="9" customWidth="1"/>
    <col min="9454" max="9455" width="11.140625" style="9" customWidth="1"/>
    <col min="9456" max="9456" width="12.140625" style="9" customWidth="1"/>
    <col min="9457" max="9457" width="12.85546875" style="9" customWidth="1"/>
    <col min="9458" max="9458" width="10.7109375" style="9" customWidth="1"/>
    <col min="9459" max="9459" width="10.42578125" style="9" customWidth="1"/>
    <col min="9460" max="9460" width="10.140625" style="9" customWidth="1"/>
    <col min="9461" max="9697" width="9.140625" style="9"/>
    <col min="9698" max="9698" width="6.42578125" style="9" customWidth="1"/>
    <col min="9699" max="9699" width="10.85546875" style="9" customWidth="1"/>
    <col min="9700" max="9700" width="45.28515625" style="9" customWidth="1"/>
    <col min="9701" max="9701" width="12.140625" style="9" customWidth="1"/>
    <col min="9702" max="9702" width="11.42578125" style="9" customWidth="1"/>
    <col min="9703" max="9703" width="13" style="9" customWidth="1"/>
    <col min="9704" max="9704" width="15.28515625" style="9" customWidth="1"/>
    <col min="9705" max="9705" width="11.42578125" style="9" customWidth="1"/>
    <col min="9706" max="9708" width="11" style="9" customWidth="1"/>
    <col min="9709" max="9709" width="10.85546875" style="9" customWidth="1"/>
    <col min="9710" max="9711" width="11.140625" style="9" customWidth="1"/>
    <col min="9712" max="9712" width="12.140625" style="9" customWidth="1"/>
    <col min="9713" max="9713" width="12.85546875" style="9" customWidth="1"/>
    <col min="9714" max="9714" width="10.7109375" style="9" customWidth="1"/>
    <col min="9715" max="9715" width="10.42578125" style="9" customWidth="1"/>
    <col min="9716" max="9716" width="10.140625" style="9" customWidth="1"/>
    <col min="9717" max="9953" width="9.140625" style="9"/>
    <col min="9954" max="9954" width="6.42578125" style="9" customWidth="1"/>
    <col min="9955" max="9955" width="10.85546875" style="9" customWidth="1"/>
    <col min="9956" max="9956" width="45.28515625" style="9" customWidth="1"/>
    <col min="9957" max="9957" width="12.140625" style="9" customWidth="1"/>
    <col min="9958" max="9958" width="11.42578125" style="9" customWidth="1"/>
    <col min="9959" max="9959" width="13" style="9" customWidth="1"/>
    <col min="9960" max="9960" width="15.28515625" style="9" customWidth="1"/>
    <col min="9961" max="9961" width="11.42578125" style="9" customWidth="1"/>
    <col min="9962" max="9964" width="11" style="9" customWidth="1"/>
    <col min="9965" max="9965" width="10.85546875" style="9" customWidth="1"/>
    <col min="9966" max="9967" width="11.140625" style="9" customWidth="1"/>
    <col min="9968" max="9968" width="12.140625" style="9" customWidth="1"/>
    <col min="9969" max="9969" width="12.85546875" style="9" customWidth="1"/>
    <col min="9970" max="9970" width="10.7109375" style="9" customWidth="1"/>
    <col min="9971" max="9971" width="10.42578125" style="9" customWidth="1"/>
    <col min="9972" max="9972" width="10.140625" style="9" customWidth="1"/>
    <col min="9973" max="10209" width="9.140625" style="9"/>
    <col min="10210" max="10210" width="6.42578125" style="9" customWidth="1"/>
    <col min="10211" max="10211" width="10.85546875" style="9" customWidth="1"/>
    <col min="10212" max="10212" width="45.28515625" style="9" customWidth="1"/>
    <col min="10213" max="10213" width="12.140625" style="9" customWidth="1"/>
    <col min="10214" max="10214" width="11.42578125" style="9" customWidth="1"/>
    <col min="10215" max="10215" width="13" style="9" customWidth="1"/>
    <col min="10216" max="10216" width="15.28515625" style="9" customWidth="1"/>
    <col min="10217" max="10217" width="11.42578125" style="9" customWidth="1"/>
    <col min="10218" max="10220" width="11" style="9" customWidth="1"/>
    <col min="10221" max="10221" width="10.85546875" style="9" customWidth="1"/>
    <col min="10222" max="10223" width="11.140625" style="9" customWidth="1"/>
    <col min="10224" max="10224" width="12.140625" style="9" customWidth="1"/>
    <col min="10225" max="10225" width="12.85546875" style="9" customWidth="1"/>
    <col min="10226" max="10226" width="10.7109375" style="9" customWidth="1"/>
    <col min="10227" max="10227" width="10.42578125" style="9" customWidth="1"/>
    <col min="10228" max="10228" width="10.140625" style="9" customWidth="1"/>
    <col min="10229" max="10465" width="9.140625" style="9"/>
    <col min="10466" max="10466" width="6.42578125" style="9" customWidth="1"/>
    <col min="10467" max="10467" width="10.85546875" style="9" customWidth="1"/>
    <col min="10468" max="10468" width="45.28515625" style="9" customWidth="1"/>
    <col min="10469" max="10469" width="12.140625" style="9" customWidth="1"/>
    <col min="10470" max="10470" width="11.42578125" style="9" customWidth="1"/>
    <col min="10471" max="10471" width="13" style="9" customWidth="1"/>
    <col min="10472" max="10472" width="15.28515625" style="9" customWidth="1"/>
    <col min="10473" max="10473" width="11.42578125" style="9" customWidth="1"/>
    <col min="10474" max="10476" width="11" style="9" customWidth="1"/>
    <col min="10477" max="10477" width="10.85546875" style="9" customWidth="1"/>
    <col min="10478" max="10479" width="11.140625" style="9" customWidth="1"/>
    <col min="10480" max="10480" width="12.140625" style="9" customWidth="1"/>
    <col min="10481" max="10481" width="12.85546875" style="9" customWidth="1"/>
    <col min="10482" max="10482" width="10.7109375" style="9" customWidth="1"/>
    <col min="10483" max="10483" width="10.42578125" style="9" customWidth="1"/>
    <col min="10484" max="10484" width="10.140625" style="9" customWidth="1"/>
    <col min="10485" max="10721" width="9.140625" style="9"/>
    <col min="10722" max="10722" width="6.42578125" style="9" customWidth="1"/>
    <col min="10723" max="10723" width="10.85546875" style="9" customWidth="1"/>
    <col min="10724" max="10724" width="45.28515625" style="9" customWidth="1"/>
    <col min="10725" max="10725" width="12.140625" style="9" customWidth="1"/>
    <col min="10726" max="10726" width="11.42578125" style="9" customWidth="1"/>
    <col min="10727" max="10727" width="13" style="9" customWidth="1"/>
    <col min="10728" max="10728" width="15.28515625" style="9" customWidth="1"/>
    <col min="10729" max="10729" width="11.42578125" style="9" customWidth="1"/>
    <col min="10730" max="10732" width="11" style="9" customWidth="1"/>
    <col min="10733" max="10733" width="10.85546875" style="9" customWidth="1"/>
    <col min="10734" max="10735" width="11.140625" style="9" customWidth="1"/>
    <col min="10736" max="10736" width="12.140625" style="9" customWidth="1"/>
    <col min="10737" max="10737" width="12.85546875" style="9" customWidth="1"/>
    <col min="10738" max="10738" width="10.7109375" style="9" customWidth="1"/>
    <col min="10739" max="10739" width="10.42578125" style="9" customWidth="1"/>
    <col min="10740" max="10740" width="10.140625" style="9" customWidth="1"/>
    <col min="10741" max="10977" width="9.140625" style="9"/>
    <col min="10978" max="10978" width="6.42578125" style="9" customWidth="1"/>
    <col min="10979" max="10979" width="10.85546875" style="9" customWidth="1"/>
    <col min="10980" max="10980" width="45.28515625" style="9" customWidth="1"/>
    <col min="10981" max="10981" width="12.140625" style="9" customWidth="1"/>
    <col min="10982" max="10982" width="11.42578125" style="9" customWidth="1"/>
    <col min="10983" max="10983" width="13" style="9" customWidth="1"/>
    <col min="10984" max="10984" width="15.28515625" style="9" customWidth="1"/>
    <col min="10985" max="10985" width="11.42578125" style="9" customWidth="1"/>
    <col min="10986" max="10988" width="11" style="9" customWidth="1"/>
    <col min="10989" max="10989" width="10.85546875" style="9" customWidth="1"/>
    <col min="10990" max="10991" width="11.140625" style="9" customWidth="1"/>
    <col min="10992" max="10992" width="12.140625" style="9" customWidth="1"/>
    <col min="10993" max="10993" width="12.85546875" style="9" customWidth="1"/>
    <col min="10994" max="10994" width="10.7109375" style="9" customWidth="1"/>
    <col min="10995" max="10995" width="10.42578125" style="9" customWidth="1"/>
    <col min="10996" max="10996" width="10.140625" style="9" customWidth="1"/>
    <col min="10997" max="11233" width="9.140625" style="9"/>
    <col min="11234" max="11234" width="6.42578125" style="9" customWidth="1"/>
    <col min="11235" max="11235" width="10.85546875" style="9" customWidth="1"/>
    <col min="11236" max="11236" width="45.28515625" style="9" customWidth="1"/>
    <col min="11237" max="11237" width="12.140625" style="9" customWidth="1"/>
    <col min="11238" max="11238" width="11.42578125" style="9" customWidth="1"/>
    <col min="11239" max="11239" width="13" style="9" customWidth="1"/>
    <col min="11240" max="11240" width="15.28515625" style="9" customWidth="1"/>
    <col min="11241" max="11241" width="11.42578125" style="9" customWidth="1"/>
    <col min="11242" max="11244" width="11" style="9" customWidth="1"/>
    <col min="11245" max="11245" width="10.85546875" style="9" customWidth="1"/>
    <col min="11246" max="11247" width="11.140625" style="9" customWidth="1"/>
    <col min="11248" max="11248" width="12.140625" style="9" customWidth="1"/>
    <col min="11249" max="11249" width="12.85546875" style="9" customWidth="1"/>
    <col min="11250" max="11250" width="10.7109375" style="9" customWidth="1"/>
    <col min="11251" max="11251" width="10.42578125" style="9" customWidth="1"/>
    <col min="11252" max="11252" width="10.140625" style="9" customWidth="1"/>
    <col min="11253" max="11489" width="9.140625" style="9"/>
    <col min="11490" max="11490" width="6.42578125" style="9" customWidth="1"/>
    <col min="11491" max="11491" width="10.85546875" style="9" customWidth="1"/>
    <col min="11492" max="11492" width="45.28515625" style="9" customWidth="1"/>
    <col min="11493" max="11493" width="12.140625" style="9" customWidth="1"/>
    <col min="11494" max="11494" width="11.42578125" style="9" customWidth="1"/>
    <col min="11495" max="11495" width="13" style="9" customWidth="1"/>
    <col min="11496" max="11496" width="15.28515625" style="9" customWidth="1"/>
    <col min="11497" max="11497" width="11.42578125" style="9" customWidth="1"/>
    <col min="11498" max="11500" width="11" style="9" customWidth="1"/>
    <col min="11501" max="11501" width="10.85546875" style="9" customWidth="1"/>
    <col min="11502" max="11503" width="11.140625" style="9" customWidth="1"/>
    <col min="11504" max="11504" width="12.140625" style="9" customWidth="1"/>
    <col min="11505" max="11505" width="12.85546875" style="9" customWidth="1"/>
    <col min="11506" max="11506" width="10.7109375" style="9" customWidth="1"/>
    <col min="11507" max="11507" width="10.42578125" style="9" customWidth="1"/>
    <col min="11508" max="11508" width="10.140625" style="9" customWidth="1"/>
    <col min="11509" max="11745" width="9.140625" style="9"/>
    <col min="11746" max="11746" width="6.42578125" style="9" customWidth="1"/>
    <col min="11747" max="11747" width="10.85546875" style="9" customWidth="1"/>
    <col min="11748" max="11748" width="45.28515625" style="9" customWidth="1"/>
    <col min="11749" max="11749" width="12.140625" style="9" customWidth="1"/>
    <col min="11750" max="11750" width="11.42578125" style="9" customWidth="1"/>
    <col min="11751" max="11751" width="13" style="9" customWidth="1"/>
    <col min="11752" max="11752" width="15.28515625" style="9" customWidth="1"/>
    <col min="11753" max="11753" width="11.42578125" style="9" customWidth="1"/>
    <col min="11754" max="11756" width="11" style="9" customWidth="1"/>
    <col min="11757" max="11757" width="10.85546875" style="9" customWidth="1"/>
    <col min="11758" max="11759" width="11.140625" style="9" customWidth="1"/>
    <col min="11760" max="11760" width="12.140625" style="9" customWidth="1"/>
    <col min="11761" max="11761" width="12.85546875" style="9" customWidth="1"/>
    <col min="11762" max="11762" width="10.7109375" style="9" customWidth="1"/>
    <col min="11763" max="11763" width="10.42578125" style="9" customWidth="1"/>
    <col min="11764" max="11764" width="10.140625" style="9" customWidth="1"/>
    <col min="11765" max="12001" width="9.140625" style="9"/>
    <col min="12002" max="12002" width="6.42578125" style="9" customWidth="1"/>
    <col min="12003" max="12003" width="10.85546875" style="9" customWidth="1"/>
    <col min="12004" max="12004" width="45.28515625" style="9" customWidth="1"/>
    <col min="12005" max="12005" width="12.140625" style="9" customWidth="1"/>
    <col min="12006" max="12006" width="11.42578125" style="9" customWidth="1"/>
    <col min="12007" max="12007" width="13" style="9" customWidth="1"/>
    <col min="12008" max="12008" width="15.28515625" style="9" customWidth="1"/>
    <col min="12009" max="12009" width="11.42578125" style="9" customWidth="1"/>
    <col min="12010" max="12012" width="11" style="9" customWidth="1"/>
    <col min="12013" max="12013" width="10.85546875" style="9" customWidth="1"/>
    <col min="12014" max="12015" width="11.140625" style="9" customWidth="1"/>
    <col min="12016" max="12016" width="12.140625" style="9" customWidth="1"/>
    <col min="12017" max="12017" width="12.85546875" style="9" customWidth="1"/>
    <col min="12018" max="12018" width="10.7109375" style="9" customWidth="1"/>
    <col min="12019" max="12019" width="10.42578125" style="9" customWidth="1"/>
    <col min="12020" max="12020" width="10.140625" style="9" customWidth="1"/>
    <col min="12021" max="12257" width="9.140625" style="9"/>
    <col min="12258" max="12258" width="6.42578125" style="9" customWidth="1"/>
    <col min="12259" max="12259" width="10.85546875" style="9" customWidth="1"/>
    <col min="12260" max="12260" width="45.28515625" style="9" customWidth="1"/>
    <col min="12261" max="12261" width="12.140625" style="9" customWidth="1"/>
    <col min="12262" max="12262" width="11.42578125" style="9" customWidth="1"/>
    <col min="12263" max="12263" width="13" style="9" customWidth="1"/>
    <col min="12264" max="12264" width="15.28515625" style="9" customWidth="1"/>
    <col min="12265" max="12265" width="11.42578125" style="9" customWidth="1"/>
    <col min="12266" max="12268" width="11" style="9" customWidth="1"/>
    <col min="12269" max="12269" width="10.85546875" style="9" customWidth="1"/>
    <col min="12270" max="12271" width="11.140625" style="9" customWidth="1"/>
    <col min="12272" max="12272" width="12.140625" style="9" customWidth="1"/>
    <col min="12273" max="12273" width="12.85546875" style="9" customWidth="1"/>
    <col min="12274" max="12274" width="10.7109375" style="9" customWidth="1"/>
    <col min="12275" max="12275" width="10.42578125" style="9" customWidth="1"/>
    <col min="12276" max="12276" width="10.140625" style="9" customWidth="1"/>
    <col min="12277" max="12513" width="9.140625" style="9"/>
    <col min="12514" max="12514" width="6.42578125" style="9" customWidth="1"/>
    <col min="12515" max="12515" width="10.85546875" style="9" customWidth="1"/>
    <col min="12516" max="12516" width="45.28515625" style="9" customWidth="1"/>
    <col min="12517" max="12517" width="12.140625" style="9" customWidth="1"/>
    <col min="12518" max="12518" width="11.42578125" style="9" customWidth="1"/>
    <col min="12519" max="12519" width="13" style="9" customWidth="1"/>
    <col min="12520" max="12520" width="15.28515625" style="9" customWidth="1"/>
    <col min="12521" max="12521" width="11.42578125" style="9" customWidth="1"/>
    <col min="12522" max="12524" width="11" style="9" customWidth="1"/>
    <col min="12525" max="12525" width="10.85546875" style="9" customWidth="1"/>
    <col min="12526" max="12527" width="11.140625" style="9" customWidth="1"/>
    <col min="12528" max="12528" width="12.140625" style="9" customWidth="1"/>
    <col min="12529" max="12529" width="12.85546875" style="9" customWidth="1"/>
    <col min="12530" max="12530" width="10.7109375" style="9" customWidth="1"/>
    <col min="12531" max="12531" width="10.42578125" style="9" customWidth="1"/>
    <col min="12532" max="12532" width="10.140625" style="9" customWidth="1"/>
    <col min="12533" max="12769" width="9.140625" style="9"/>
    <col min="12770" max="12770" width="6.42578125" style="9" customWidth="1"/>
    <col min="12771" max="12771" width="10.85546875" style="9" customWidth="1"/>
    <col min="12772" max="12772" width="45.28515625" style="9" customWidth="1"/>
    <col min="12773" max="12773" width="12.140625" style="9" customWidth="1"/>
    <col min="12774" max="12774" width="11.42578125" style="9" customWidth="1"/>
    <col min="12775" max="12775" width="13" style="9" customWidth="1"/>
    <col min="12776" max="12776" width="15.28515625" style="9" customWidth="1"/>
    <col min="12777" max="12777" width="11.42578125" style="9" customWidth="1"/>
    <col min="12778" max="12780" width="11" style="9" customWidth="1"/>
    <col min="12781" max="12781" width="10.85546875" style="9" customWidth="1"/>
    <col min="12782" max="12783" width="11.140625" style="9" customWidth="1"/>
    <col min="12784" max="12784" width="12.140625" style="9" customWidth="1"/>
    <col min="12785" max="12785" width="12.85546875" style="9" customWidth="1"/>
    <col min="12786" max="12786" width="10.7109375" style="9" customWidth="1"/>
    <col min="12787" max="12787" width="10.42578125" style="9" customWidth="1"/>
    <col min="12788" max="12788" width="10.140625" style="9" customWidth="1"/>
    <col min="12789" max="13025" width="9.140625" style="9"/>
    <col min="13026" max="13026" width="6.42578125" style="9" customWidth="1"/>
    <col min="13027" max="13027" width="10.85546875" style="9" customWidth="1"/>
    <col min="13028" max="13028" width="45.28515625" style="9" customWidth="1"/>
    <col min="13029" max="13029" width="12.140625" style="9" customWidth="1"/>
    <col min="13030" max="13030" width="11.42578125" style="9" customWidth="1"/>
    <col min="13031" max="13031" width="13" style="9" customWidth="1"/>
    <col min="13032" max="13032" width="15.28515625" style="9" customWidth="1"/>
    <col min="13033" max="13033" width="11.42578125" style="9" customWidth="1"/>
    <col min="13034" max="13036" width="11" style="9" customWidth="1"/>
    <col min="13037" max="13037" width="10.85546875" style="9" customWidth="1"/>
    <col min="13038" max="13039" width="11.140625" style="9" customWidth="1"/>
    <col min="13040" max="13040" width="12.140625" style="9" customWidth="1"/>
    <col min="13041" max="13041" width="12.85546875" style="9" customWidth="1"/>
    <col min="13042" max="13042" width="10.7109375" style="9" customWidth="1"/>
    <col min="13043" max="13043" width="10.42578125" style="9" customWidth="1"/>
    <col min="13044" max="13044" width="10.140625" style="9" customWidth="1"/>
    <col min="13045" max="13281" width="9.140625" style="9"/>
    <col min="13282" max="13282" width="6.42578125" style="9" customWidth="1"/>
    <col min="13283" max="13283" width="10.85546875" style="9" customWidth="1"/>
    <col min="13284" max="13284" width="45.28515625" style="9" customWidth="1"/>
    <col min="13285" max="13285" width="12.140625" style="9" customWidth="1"/>
    <col min="13286" max="13286" width="11.42578125" style="9" customWidth="1"/>
    <col min="13287" max="13287" width="13" style="9" customWidth="1"/>
    <col min="13288" max="13288" width="15.28515625" style="9" customWidth="1"/>
    <col min="13289" max="13289" width="11.42578125" style="9" customWidth="1"/>
    <col min="13290" max="13292" width="11" style="9" customWidth="1"/>
    <col min="13293" max="13293" width="10.85546875" style="9" customWidth="1"/>
    <col min="13294" max="13295" width="11.140625" style="9" customWidth="1"/>
    <col min="13296" max="13296" width="12.140625" style="9" customWidth="1"/>
    <col min="13297" max="13297" width="12.85546875" style="9" customWidth="1"/>
    <col min="13298" max="13298" width="10.7109375" style="9" customWidth="1"/>
    <col min="13299" max="13299" width="10.42578125" style="9" customWidth="1"/>
    <col min="13300" max="13300" width="10.140625" style="9" customWidth="1"/>
    <col min="13301" max="13537" width="9.140625" style="9"/>
    <col min="13538" max="13538" width="6.42578125" style="9" customWidth="1"/>
    <col min="13539" max="13539" width="10.85546875" style="9" customWidth="1"/>
    <col min="13540" max="13540" width="45.28515625" style="9" customWidth="1"/>
    <col min="13541" max="13541" width="12.140625" style="9" customWidth="1"/>
    <col min="13542" max="13542" width="11.42578125" style="9" customWidth="1"/>
    <col min="13543" max="13543" width="13" style="9" customWidth="1"/>
    <col min="13544" max="13544" width="15.28515625" style="9" customWidth="1"/>
    <col min="13545" max="13545" width="11.42578125" style="9" customWidth="1"/>
    <col min="13546" max="13548" width="11" style="9" customWidth="1"/>
    <col min="13549" max="13549" width="10.85546875" style="9" customWidth="1"/>
    <col min="13550" max="13551" width="11.140625" style="9" customWidth="1"/>
    <col min="13552" max="13552" width="12.140625" style="9" customWidth="1"/>
    <col min="13553" max="13553" width="12.85546875" style="9" customWidth="1"/>
    <col min="13554" max="13554" width="10.7109375" style="9" customWidth="1"/>
    <col min="13555" max="13555" width="10.42578125" style="9" customWidth="1"/>
    <col min="13556" max="13556" width="10.140625" style="9" customWidth="1"/>
    <col min="13557" max="13793" width="9.140625" style="9"/>
    <col min="13794" max="13794" width="6.42578125" style="9" customWidth="1"/>
    <col min="13795" max="13795" width="10.85546875" style="9" customWidth="1"/>
    <col min="13796" max="13796" width="45.28515625" style="9" customWidth="1"/>
    <col min="13797" max="13797" width="12.140625" style="9" customWidth="1"/>
    <col min="13798" max="13798" width="11.42578125" style="9" customWidth="1"/>
    <col min="13799" max="13799" width="13" style="9" customWidth="1"/>
    <col min="13800" max="13800" width="15.28515625" style="9" customWidth="1"/>
    <col min="13801" max="13801" width="11.42578125" style="9" customWidth="1"/>
    <col min="13802" max="13804" width="11" style="9" customWidth="1"/>
    <col min="13805" max="13805" width="10.85546875" style="9" customWidth="1"/>
    <col min="13806" max="13807" width="11.140625" style="9" customWidth="1"/>
    <col min="13808" max="13808" width="12.140625" style="9" customWidth="1"/>
    <col min="13809" max="13809" width="12.85546875" style="9" customWidth="1"/>
    <col min="13810" max="13810" width="10.7109375" style="9" customWidth="1"/>
    <col min="13811" max="13811" width="10.42578125" style="9" customWidth="1"/>
    <col min="13812" max="13812" width="10.140625" style="9" customWidth="1"/>
    <col min="13813" max="14049" width="9.140625" style="9"/>
    <col min="14050" max="14050" width="6.42578125" style="9" customWidth="1"/>
    <col min="14051" max="14051" width="10.85546875" style="9" customWidth="1"/>
    <col min="14052" max="14052" width="45.28515625" style="9" customWidth="1"/>
    <col min="14053" max="14053" width="12.140625" style="9" customWidth="1"/>
    <col min="14054" max="14054" width="11.42578125" style="9" customWidth="1"/>
    <col min="14055" max="14055" width="13" style="9" customWidth="1"/>
    <col min="14056" max="14056" width="15.28515625" style="9" customWidth="1"/>
    <col min="14057" max="14057" width="11.42578125" style="9" customWidth="1"/>
    <col min="14058" max="14060" width="11" style="9" customWidth="1"/>
    <col min="14061" max="14061" width="10.85546875" style="9" customWidth="1"/>
    <col min="14062" max="14063" width="11.140625" style="9" customWidth="1"/>
    <col min="14064" max="14064" width="12.140625" style="9" customWidth="1"/>
    <col min="14065" max="14065" width="12.85546875" style="9" customWidth="1"/>
    <col min="14066" max="14066" width="10.7109375" style="9" customWidth="1"/>
    <col min="14067" max="14067" width="10.42578125" style="9" customWidth="1"/>
    <col min="14068" max="14068" width="10.140625" style="9" customWidth="1"/>
    <col min="14069" max="14305" width="9.140625" style="9"/>
    <col min="14306" max="14306" width="6.42578125" style="9" customWidth="1"/>
    <col min="14307" max="14307" width="10.85546875" style="9" customWidth="1"/>
    <col min="14308" max="14308" width="45.28515625" style="9" customWidth="1"/>
    <col min="14309" max="14309" width="12.140625" style="9" customWidth="1"/>
    <col min="14310" max="14310" width="11.42578125" style="9" customWidth="1"/>
    <col min="14311" max="14311" width="13" style="9" customWidth="1"/>
    <col min="14312" max="14312" width="15.28515625" style="9" customWidth="1"/>
    <col min="14313" max="14313" width="11.42578125" style="9" customWidth="1"/>
    <col min="14314" max="14316" width="11" style="9" customWidth="1"/>
    <col min="14317" max="14317" width="10.85546875" style="9" customWidth="1"/>
    <col min="14318" max="14319" width="11.140625" style="9" customWidth="1"/>
    <col min="14320" max="14320" width="12.140625" style="9" customWidth="1"/>
    <col min="14321" max="14321" width="12.85546875" style="9" customWidth="1"/>
    <col min="14322" max="14322" width="10.7109375" style="9" customWidth="1"/>
    <col min="14323" max="14323" width="10.42578125" style="9" customWidth="1"/>
    <col min="14324" max="14324" width="10.140625" style="9" customWidth="1"/>
    <col min="14325" max="14561" width="9.140625" style="9"/>
    <col min="14562" max="14562" width="6.42578125" style="9" customWidth="1"/>
    <col min="14563" max="14563" width="10.85546875" style="9" customWidth="1"/>
    <col min="14564" max="14564" width="45.28515625" style="9" customWidth="1"/>
    <col min="14565" max="14565" width="12.140625" style="9" customWidth="1"/>
    <col min="14566" max="14566" width="11.42578125" style="9" customWidth="1"/>
    <col min="14567" max="14567" width="13" style="9" customWidth="1"/>
    <col min="14568" max="14568" width="15.28515625" style="9" customWidth="1"/>
    <col min="14569" max="14569" width="11.42578125" style="9" customWidth="1"/>
    <col min="14570" max="14572" width="11" style="9" customWidth="1"/>
    <col min="14573" max="14573" width="10.85546875" style="9" customWidth="1"/>
    <col min="14574" max="14575" width="11.140625" style="9" customWidth="1"/>
    <col min="14576" max="14576" width="12.140625" style="9" customWidth="1"/>
    <col min="14577" max="14577" width="12.85546875" style="9" customWidth="1"/>
    <col min="14578" max="14578" width="10.7109375" style="9" customWidth="1"/>
    <col min="14579" max="14579" width="10.42578125" style="9" customWidth="1"/>
    <col min="14580" max="14580" width="10.140625" style="9" customWidth="1"/>
    <col min="14581" max="14817" width="9.140625" style="9"/>
    <col min="14818" max="14818" width="6.42578125" style="9" customWidth="1"/>
    <col min="14819" max="14819" width="10.85546875" style="9" customWidth="1"/>
    <col min="14820" max="14820" width="45.28515625" style="9" customWidth="1"/>
    <col min="14821" max="14821" width="12.140625" style="9" customWidth="1"/>
    <col min="14822" max="14822" width="11.42578125" style="9" customWidth="1"/>
    <col min="14823" max="14823" width="13" style="9" customWidth="1"/>
    <col min="14824" max="14824" width="15.28515625" style="9" customWidth="1"/>
    <col min="14825" max="14825" width="11.42578125" style="9" customWidth="1"/>
    <col min="14826" max="14828" width="11" style="9" customWidth="1"/>
    <col min="14829" max="14829" width="10.85546875" style="9" customWidth="1"/>
    <col min="14830" max="14831" width="11.140625" style="9" customWidth="1"/>
    <col min="14832" max="14832" width="12.140625" style="9" customWidth="1"/>
    <col min="14833" max="14833" width="12.85546875" style="9" customWidth="1"/>
    <col min="14834" max="14834" width="10.7109375" style="9" customWidth="1"/>
    <col min="14835" max="14835" width="10.42578125" style="9" customWidth="1"/>
    <col min="14836" max="14836" width="10.140625" style="9" customWidth="1"/>
    <col min="14837" max="15073" width="9.140625" style="9"/>
    <col min="15074" max="15074" width="6.42578125" style="9" customWidth="1"/>
    <col min="15075" max="15075" width="10.85546875" style="9" customWidth="1"/>
    <col min="15076" max="15076" width="45.28515625" style="9" customWidth="1"/>
    <col min="15077" max="15077" width="12.140625" style="9" customWidth="1"/>
    <col min="15078" max="15078" width="11.42578125" style="9" customWidth="1"/>
    <col min="15079" max="15079" width="13" style="9" customWidth="1"/>
    <col min="15080" max="15080" width="15.28515625" style="9" customWidth="1"/>
    <col min="15081" max="15081" width="11.42578125" style="9" customWidth="1"/>
    <col min="15082" max="15084" width="11" style="9" customWidth="1"/>
    <col min="15085" max="15085" width="10.85546875" style="9" customWidth="1"/>
    <col min="15086" max="15087" width="11.140625" style="9" customWidth="1"/>
    <col min="15088" max="15088" width="12.140625" style="9" customWidth="1"/>
    <col min="15089" max="15089" width="12.85546875" style="9" customWidth="1"/>
    <col min="15090" max="15090" width="10.7109375" style="9" customWidth="1"/>
    <col min="15091" max="15091" width="10.42578125" style="9" customWidth="1"/>
    <col min="15092" max="15092" width="10.140625" style="9" customWidth="1"/>
    <col min="15093" max="15329" width="9.140625" style="9"/>
    <col min="15330" max="15330" width="6.42578125" style="9" customWidth="1"/>
    <col min="15331" max="15331" width="10.85546875" style="9" customWidth="1"/>
    <col min="15332" max="15332" width="45.28515625" style="9" customWidth="1"/>
    <col min="15333" max="15333" width="12.140625" style="9" customWidth="1"/>
    <col min="15334" max="15334" width="11.42578125" style="9" customWidth="1"/>
    <col min="15335" max="15335" width="13" style="9" customWidth="1"/>
    <col min="15336" max="15336" width="15.28515625" style="9" customWidth="1"/>
    <col min="15337" max="15337" width="11.42578125" style="9" customWidth="1"/>
    <col min="15338" max="15340" width="11" style="9" customWidth="1"/>
    <col min="15341" max="15341" width="10.85546875" style="9" customWidth="1"/>
    <col min="15342" max="15343" width="11.140625" style="9" customWidth="1"/>
    <col min="15344" max="15344" width="12.140625" style="9" customWidth="1"/>
    <col min="15345" max="15345" width="12.85546875" style="9" customWidth="1"/>
    <col min="15346" max="15346" width="10.7109375" style="9" customWidth="1"/>
    <col min="15347" max="15347" width="10.42578125" style="9" customWidth="1"/>
    <col min="15348" max="15348" width="10.140625" style="9" customWidth="1"/>
    <col min="15349" max="15585" width="9.140625" style="9"/>
    <col min="15586" max="15586" width="6.42578125" style="9" customWidth="1"/>
    <col min="15587" max="15587" width="10.85546875" style="9" customWidth="1"/>
    <col min="15588" max="15588" width="45.28515625" style="9" customWidth="1"/>
    <col min="15589" max="15589" width="12.140625" style="9" customWidth="1"/>
    <col min="15590" max="15590" width="11.42578125" style="9" customWidth="1"/>
    <col min="15591" max="15591" width="13" style="9" customWidth="1"/>
    <col min="15592" max="15592" width="15.28515625" style="9" customWidth="1"/>
    <col min="15593" max="15593" width="11.42578125" style="9" customWidth="1"/>
    <col min="15594" max="15596" width="11" style="9" customWidth="1"/>
    <col min="15597" max="15597" width="10.85546875" style="9" customWidth="1"/>
    <col min="15598" max="15599" width="11.140625" style="9" customWidth="1"/>
    <col min="15600" max="15600" width="12.140625" style="9" customWidth="1"/>
    <col min="15601" max="15601" width="12.85546875" style="9" customWidth="1"/>
    <col min="15602" max="15602" width="10.7109375" style="9" customWidth="1"/>
    <col min="15603" max="15603" width="10.42578125" style="9" customWidth="1"/>
    <col min="15604" max="15604" width="10.140625" style="9" customWidth="1"/>
    <col min="15605" max="15841" width="9.140625" style="9"/>
    <col min="15842" max="15842" width="6.42578125" style="9" customWidth="1"/>
    <col min="15843" max="15843" width="10.85546875" style="9" customWidth="1"/>
    <col min="15844" max="15844" width="45.28515625" style="9" customWidth="1"/>
    <col min="15845" max="15845" width="12.140625" style="9" customWidth="1"/>
    <col min="15846" max="15846" width="11.42578125" style="9" customWidth="1"/>
    <col min="15847" max="15847" width="13" style="9" customWidth="1"/>
    <col min="15848" max="15848" width="15.28515625" style="9" customWidth="1"/>
    <col min="15849" max="15849" width="11.42578125" style="9" customWidth="1"/>
    <col min="15850" max="15852" width="11" style="9" customWidth="1"/>
    <col min="15853" max="15853" width="10.85546875" style="9" customWidth="1"/>
    <col min="15854" max="15855" width="11.140625" style="9" customWidth="1"/>
    <col min="15856" max="15856" width="12.140625" style="9" customWidth="1"/>
    <col min="15857" max="15857" width="12.85546875" style="9" customWidth="1"/>
    <col min="15858" max="15858" width="10.7109375" style="9" customWidth="1"/>
    <col min="15859" max="15859" width="10.42578125" style="9" customWidth="1"/>
    <col min="15860" max="15860" width="10.140625" style="9" customWidth="1"/>
    <col min="15861" max="16097" width="9.140625" style="9"/>
    <col min="16098" max="16098" width="6.42578125" style="9" customWidth="1"/>
    <col min="16099" max="16099" width="10.85546875" style="9" customWidth="1"/>
    <col min="16100" max="16100" width="45.28515625" style="9" customWidth="1"/>
    <col min="16101" max="16101" width="12.140625" style="9" customWidth="1"/>
    <col min="16102" max="16102" width="11.42578125" style="9" customWidth="1"/>
    <col min="16103" max="16103" width="13" style="9" customWidth="1"/>
    <col min="16104" max="16104" width="15.28515625" style="9" customWidth="1"/>
    <col min="16105" max="16105" width="11.42578125" style="9" customWidth="1"/>
    <col min="16106" max="16108" width="11" style="9" customWidth="1"/>
    <col min="16109" max="16109" width="10.85546875" style="9" customWidth="1"/>
    <col min="16110" max="16111" width="11.140625" style="9" customWidth="1"/>
    <col min="16112" max="16112" width="12.140625" style="9" customWidth="1"/>
    <col min="16113" max="16113" width="12.85546875" style="9" customWidth="1"/>
    <col min="16114" max="16114" width="10.7109375" style="9" customWidth="1"/>
    <col min="16115" max="16115" width="10.42578125" style="9" customWidth="1"/>
    <col min="16116" max="16116" width="10.140625" style="9" customWidth="1"/>
    <col min="16117" max="16353" width="9.140625" style="9"/>
    <col min="16354" max="16384" width="9.140625" style="9" customWidth="1"/>
  </cols>
  <sheetData>
    <row r="1" spans="1:13">
      <c r="M1" s="2" t="s">
        <v>33</v>
      </c>
    </row>
    <row r="2" spans="1:13">
      <c r="M2" s="2" t="s">
        <v>857</v>
      </c>
    </row>
    <row r="3" spans="1:13">
      <c r="M3" s="2" t="s">
        <v>59</v>
      </c>
    </row>
    <row r="4" spans="1:13">
      <c r="M4" s="2"/>
    </row>
    <row r="5" spans="1:13" ht="15.75">
      <c r="A5" s="351" t="s">
        <v>801</v>
      </c>
      <c r="B5" s="351"/>
      <c r="C5" s="351"/>
      <c r="D5" s="351"/>
      <c r="E5" s="351"/>
      <c r="F5" s="351"/>
      <c r="G5" s="351"/>
      <c r="H5" s="351"/>
      <c r="I5" s="351"/>
      <c r="J5" s="351"/>
      <c r="K5" s="351"/>
      <c r="L5" s="351"/>
      <c r="M5" s="351"/>
    </row>
    <row r="6" spans="1:13" ht="15.75">
      <c r="A6" s="351" t="s">
        <v>783</v>
      </c>
      <c r="B6" s="351"/>
      <c r="C6" s="351"/>
      <c r="D6" s="351"/>
      <c r="E6" s="351"/>
      <c r="F6" s="351"/>
      <c r="G6" s="351"/>
      <c r="H6" s="351"/>
      <c r="I6" s="351"/>
      <c r="J6" s="351"/>
      <c r="K6" s="351"/>
      <c r="L6" s="351"/>
      <c r="M6" s="351"/>
    </row>
    <row r="7" spans="1:13" ht="15.75">
      <c r="A7" s="351" t="s">
        <v>802</v>
      </c>
      <c r="B7" s="351"/>
      <c r="C7" s="351"/>
      <c r="D7" s="351"/>
      <c r="E7" s="351"/>
      <c r="F7" s="351"/>
      <c r="G7" s="351"/>
      <c r="H7" s="351"/>
      <c r="I7" s="351"/>
      <c r="J7" s="351"/>
      <c r="K7" s="351"/>
      <c r="L7" s="351"/>
      <c r="M7" s="351"/>
    </row>
    <row r="9" spans="1:13" ht="38.25">
      <c r="A9" s="21" t="s">
        <v>786</v>
      </c>
      <c r="B9" s="21" t="s">
        <v>26</v>
      </c>
      <c r="C9" s="210" t="s">
        <v>27</v>
      </c>
      <c r="D9" s="21" t="s">
        <v>28</v>
      </c>
      <c r="E9" s="11">
        <v>2025</v>
      </c>
      <c r="F9" s="11">
        <v>2026</v>
      </c>
      <c r="G9" s="11">
        <v>2027</v>
      </c>
      <c r="H9" s="11">
        <v>2028</v>
      </c>
      <c r="I9" s="11">
        <v>2029</v>
      </c>
      <c r="J9" s="11">
        <v>2030</v>
      </c>
      <c r="K9" s="11">
        <v>2031</v>
      </c>
      <c r="L9" s="11" t="s">
        <v>837</v>
      </c>
      <c r="M9" s="11" t="s">
        <v>838</v>
      </c>
    </row>
    <row r="10" spans="1:13">
      <c r="A10" s="167">
        <v>1</v>
      </c>
      <c r="B10" s="167">
        <v>2</v>
      </c>
      <c r="C10" s="167">
        <v>3</v>
      </c>
      <c r="D10" s="167">
        <v>4</v>
      </c>
      <c r="E10" s="167">
        <v>5</v>
      </c>
      <c r="F10" s="167">
        <v>6</v>
      </c>
      <c r="G10" s="167">
        <v>7</v>
      </c>
      <c r="H10" s="167">
        <v>8</v>
      </c>
      <c r="I10" s="167">
        <v>9</v>
      </c>
      <c r="J10" s="167">
        <v>10</v>
      </c>
      <c r="K10" s="167">
        <v>11</v>
      </c>
      <c r="L10" s="167">
        <v>12</v>
      </c>
      <c r="M10" s="167">
        <v>13</v>
      </c>
    </row>
    <row r="11" spans="1:13" ht="14.25">
      <c r="A11" s="168"/>
      <c r="B11" s="169" t="s">
        <v>765</v>
      </c>
      <c r="C11" s="170"/>
      <c r="D11" s="170"/>
      <c r="E11" s="171"/>
      <c r="F11" s="171"/>
      <c r="G11" s="171"/>
      <c r="H11" s="171"/>
      <c r="I11" s="171"/>
      <c r="J11" s="171"/>
      <c r="K11" s="171"/>
      <c r="L11" s="171"/>
      <c r="M11" s="171"/>
    </row>
    <row r="12" spans="1:13" s="56" customFormat="1" ht="25.5">
      <c r="A12" s="172" t="s">
        <v>143</v>
      </c>
      <c r="B12" s="173" t="s">
        <v>29</v>
      </c>
      <c r="C12" s="173" t="s">
        <v>146</v>
      </c>
      <c r="D12" s="203">
        <v>38979</v>
      </c>
      <c r="E12" s="174">
        <v>22012.1637185</v>
      </c>
      <c r="F12" s="174">
        <v>16022.516126499984</v>
      </c>
      <c r="G12" s="174">
        <v>0</v>
      </c>
      <c r="H12" s="174">
        <v>0</v>
      </c>
      <c r="I12" s="174">
        <v>0</v>
      </c>
      <c r="J12" s="174">
        <v>0</v>
      </c>
      <c r="K12" s="174">
        <v>0</v>
      </c>
      <c r="L12" s="174">
        <v>0</v>
      </c>
      <c r="M12" s="175">
        <v>38034.679844999984</v>
      </c>
    </row>
    <row r="13" spans="1:13" s="56" customFormat="1" ht="25.5">
      <c r="A13" s="172" t="s">
        <v>143</v>
      </c>
      <c r="B13" s="173" t="s">
        <v>29</v>
      </c>
      <c r="C13" s="173" t="s">
        <v>208</v>
      </c>
      <c r="D13" s="203">
        <v>38769</v>
      </c>
      <c r="E13" s="174">
        <v>29404.902910500001</v>
      </c>
      <c r="F13" s="174">
        <v>7056.485910500005</v>
      </c>
      <c r="G13" s="174">
        <v>0</v>
      </c>
      <c r="H13" s="174">
        <v>0</v>
      </c>
      <c r="I13" s="174">
        <v>0</v>
      </c>
      <c r="J13" s="174">
        <v>0</v>
      </c>
      <c r="K13" s="174">
        <v>0</v>
      </c>
      <c r="L13" s="174">
        <v>0</v>
      </c>
      <c r="M13" s="175">
        <v>36461.388821000008</v>
      </c>
    </row>
    <row r="14" spans="1:13" s="56" customFormat="1">
      <c r="A14" s="172" t="s">
        <v>143</v>
      </c>
      <c r="B14" s="173" t="s">
        <v>29</v>
      </c>
      <c r="C14" s="173" t="s">
        <v>202</v>
      </c>
      <c r="D14" s="203">
        <v>39521</v>
      </c>
      <c r="E14" s="174">
        <v>30405.823735500002</v>
      </c>
      <c r="F14" s="174">
        <v>29192.3851455</v>
      </c>
      <c r="G14" s="174">
        <v>27978.946555500002</v>
      </c>
      <c r="H14" s="174">
        <v>6845.5379655000006</v>
      </c>
      <c r="I14" s="174">
        <v>0</v>
      </c>
      <c r="J14" s="174">
        <v>0</v>
      </c>
      <c r="K14" s="174">
        <v>0</v>
      </c>
      <c r="L14" s="174">
        <v>0</v>
      </c>
      <c r="M14" s="175">
        <v>94422.693402000004</v>
      </c>
    </row>
    <row r="15" spans="1:13" s="56" customFormat="1">
      <c r="A15" s="172" t="s">
        <v>143</v>
      </c>
      <c r="B15" s="173" t="s">
        <v>29</v>
      </c>
      <c r="C15" s="173" t="s">
        <v>205</v>
      </c>
      <c r="D15" s="203">
        <v>39603</v>
      </c>
      <c r="E15" s="174">
        <v>2811.6091308</v>
      </c>
      <c r="F15" s="174">
        <v>2774.1332244</v>
      </c>
      <c r="G15" s="174">
        <v>2736.657318</v>
      </c>
      <c r="H15" s="174">
        <v>1341.9214115999991</v>
      </c>
      <c r="I15" s="174">
        <v>0</v>
      </c>
      <c r="J15" s="174">
        <v>0</v>
      </c>
      <c r="K15" s="174">
        <v>0</v>
      </c>
      <c r="L15" s="174">
        <v>0</v>
      </c>
      <c r="M15" s="175">
        <v>9664.3210847999981</v>
      </c>
    </row>
    <row r="16" spans="1:13" s="56" customFormat="1">
      <c r="A16" s="172" t="s">
        <v>143</v>
      </c>
      <c r="B16" s="173" t="s">
        <v>29</v>
      </c>
      <c r="C16" s="173" t="s">
        <v>206</v>
      </c>
      <c r="D16" s="203" t="s">
        <v>207</v>
      </c>
      <c r="E16" s="174">
        <v>109346.84543349998</v>
      </c>
      <c r="F16" s="174">
        <v>105768.63440549999</v>
      </c>
      <c r="G16" s="174">
        <v>102190.4233775</v>
      </c>
      <c r="H16" s="174">
        <v>98612.212349499998</v>
      </c>
      <c r="I16" s="174">
        <v>95034.001321499993</v>
      </c>
      <c r="J16" s="174">
        <v>91455.790293500002</v>
      </c>
      <c r="K16" s="174">
        <v>87877.579265499997</v>
      </c>
      <c r="L16" s="174">
        <v>145418.91544700018</v>
      </c>
      <c r="M16" s="175">
        <v>835704.40189350001</v>
      </c>
    </row>
    <row r="17" spans="1:13" s="56" customFormat="1">
      <c r="A17" s="172" t="s">
        <v>143</v>
      </c>
      <c r="B17" s="173" t="s">
        <v>29</v>
      </c>
      <c r="C17" s="173" t="s">
        <v>203</v>
      </c>
      <c r="D17" s="203" t="s">
        <v>204</v>
      </c>
      <c r="E17" s="174">
        <v>17175.413644</v>
      </c>
      <c r="F17" s="174">
        <v>16503.456217999999</v>
      </c>
      <c r="G17" s="174">
        <v>15831.498792</v>
      </c>
      <c r="H17" s="174">
        <v>11495.941366000005</v>
      </c>
      <c r="I17" s="174">
        <v>0</v>
      </c>
      <c r="J17" s="174">
        <v>0</v>
      </c>
      <c r="K17" s="174">
        <v>0</v>
      </c>
      <c r="L17" s="174">
        <v>0</v>
      </c>
      <c r="M17" s="175">
        <v>61006.310020000004</v>
      </c>
    </row>
    <row r="18" spans="1:13" s="56" customFormat="1" ht="25.5">
      <c r="A18" s="172" t="s">
        <v>143</v>
      </c>
      <c r="B18" s="173" t="s">
        <v>29</v>
      </c>
      <c r="C18" s="173" t="s">
        <v>144</v>
      </c>
      <c r="D18" s="203" t="s">
        <v>145</v>
      </c>
      <c r="E18" s="174">
        <v>2822.1043199999999</v>
      </c>
      <c r="F18" s="174">
        <v>0</v>
      </c>
      <c r="G18" s="174">
        <v>0</v>
      </c>
      <c r="H18" s="174">
        <v>0</v>
      </c>
      <c r="I18" s="174">
        <v>0</v>
      </c>
      <c r="J18" s="174">
        <v>0</v>
      </c>
      <c r="K18" s="174">
        <v>0</v>
      </c>
      <c r="L18" s="174">
        <v>0</v>
      </c>
      <c r="M18" s="175">
        <v>2822.1043199999999</v>
      </c>
    </row>
    <row r="19" spans="1:13" s="56" customFormat="1">
      <c r="A19" s="172" t="s">
        <v>143</v>
      </c>
      <c r="B19" s="173" t="s">
        <v>29</v>
      </c>
      <c r="C19" s="173" t="s">
        <v>209</v>
      </c>
      <c r="D19" s="203" t="s">
        <v>210</v>
      </c>
      <c r="E19" s="174">
        <v>13467.464429</v>
      </c>
      <c r="F19" s="174">
        <v>13023.058719000001</v>
      </c>
      <c r="G19" s="174">
        <v>12578.653009</v>
      </c>
      <c r="H19" s="174">
        <v>12134.247298999999</v>
      </c>
      <c r="I19" s="174">
        <v>11689.841589</v>
      </c>
      <c r="J19" s="174">
        <v>11245.435879000001</v>
      </c>
      <c r="K19" s="174">
        <v>10801.030169</v>
      </c>
      <c r="L19" s="174">
        <v>15366.183207999991</v>
      </c>
      <c r="M19" s="175">
        <v>100305.914301</v>
      </c>
    </row>
    <row r="20" spans="1:13" s="56" customFormat="1">
      <c r="A20" s="172" t="s">
        <v>143</v>
      </c>
      <c r="B20" s="173" t="s">
        <v>29</v>
      </c>
      <c r="C20" s="173" t="s">
        <v>167</v>
      </c>
      <c r="D20" s="203" t="s">
        <v>168</v>
      </c>
      <c r="E20" s="174">
        <v>2818.97406</v>
      </c>
      <c r="F20" s="174">
        <v>2737.9034200000001</v>
      </c>
      <c r="G20" s="174">
        <v>2656.8327800000002</v>
      </c>
      <c r="H20" s="174">
        <v>2575.7621399999998</v>
      </c>
      <c r="I20" s="174">
        <v>2494.6914999999999</v>
      </c>
      <c r="J20" s="174">
        <v>2413.62086</v>
      </c>
      <c r="K20" s="174">
        <v>2332.5502200000001</v>
      </c>
      <c r="L20" s="174">
        <v>7028.4944799999994</v>
      </c>
      <c r="M20" s="175">
        <v>25058.829459999997</v>
      </c>
    </row>
    <row r="21" spans="1:13" s="56" customFormat="1" ht="38.25">
      <c r="A21" s="172" t="s">
        <v>143</v>
      </c>
      <c r="B21" s="173" t="s">
        <v>29</v>
      </c>
      <c r="C21" s="173" t="s">
        <v>194</v>
      </c>
      <c r="D21" s="203" t="s">
        <v>195</v>
      </c>
      <c r="E21" s="174">
        <v>2938.2307999999998</v>
      </c>
      <c r="F21" s="174">
        <v>0</v>
      </c>
      <c r="G21" s="174">
        <v>0</v>
      </c>
      <c r="H21" s="174">
        <v>0</v>
      </c>
      <c r="I21" s="174">
        <v>0</v>
      </c>
      <c r="J21" s="174">
        <v>0</v>
      </c>
      <c r="K21" s="174">
        <v>0</v>
      </c>
      <c r="L21" s="174">
        <v>0</v>
      </c>
      <c r="M21" s="175">
        <v>2938.2307999999998</v>
      </c>
    </row>
    <row r="22" spans="1:13" s="56" customFormat="1" ht="25.5">
      <c r="A22" s="172" t="s">
        <v>143</v>
      </c>
      <c r="B22" s="173" t="s">
        <v>29</v>
      </c>
      <c r="C22" s="173" t="s">
        <v>186</v>
      </c>
      <c r="D22" s="203" t="s">
        <v>187</v>
      </c>
      <c r="E22" s="174">
        <v>8868.6908399999993</v>
      </c>
      <c r="F22" s="174">
        <v>0</v>
      </c>
      <c r="G22" s="174">
        <v>0</v>
      </c>
      <c r="H22" s="174">
        <v>0</v>
      </c>
      <c r="I22" s="174">
        <v>0</v>
      </c>
      <c r="J22" s="174">
        <v>0</v>
      </c>
      <c r="K22" s="174">
        <v>0</v>
      </c>
      <c r="L22" s="174">
        <v>0</v>
      </c>
      <c r="M22" s="175">
        <v>8868.6908399999993</v>
      </c>
    </row>
    <row r="23" spans="1:13" s="56" customFormat="1" ht="25.5">
      <c r="A23" s="172" t="s">
        <v>143</v>
      </c>
      <c r="B23" s="173" t="s">
        <v>29</v>
      </c>
      <c r="C23" s="173" t="s">
        <v>803</v>
      </c>
      <c r="D23" s="203" t="s">
        <v>232</v>
      </c>
      <c r="E23" s="174">
        <v>324509.55472000001</v>
      </c>
      <c r="F23" s="174">
        <v>317569.42515999998</v>
      </c>
      <c r="G23" s="174">
        <v>310629.29560000001</v>
      </c>
      <c r="H23" s="174">
        <v>303689.16603999998</v>
      </c>
      <c r="I23" s="174">
        <v>296749.03648000001</v>
      </c>
      <c r="J23" s="174">
        <v>289808.90691999998</v>
      </c>
      <c r="K23" s="174">
        <v>282868.77736000001</v>
      </c>
      <c r="L23" s="174">
        <v>1310241.9434</v>
      </c>
      <c r="M23" s="175">
        <v>3436066.1056800005</v>
      </c>
    </row>
    <row r="24" spans="1:13" s="56" customFormat="1" ht="38.25">
      <c r="A24" s="172" t="s">
        <v>143</v>
      </c>
      <c r="B24" s="173" t="s">
        <v>29</v>
      </c>
      <c r="C24" s="173" t="s">
        <v>225</v>
      </c>
      <c r="D24" s="203" t="s">
        <v>226</v>
      </c>
      <c r="E24" s="174">
        <v>3463.68</v>
      </c>
      <c r="F24" s="174">
        <v>3371.84</v>
      </c>
      <c r="G24" s="174">
        <v>0</v>
      </c>
      <c r="H24" s="174">
        <v>0</v>
      </c>
      <c r="I24" s="174">
        <v>0</v>
      </c>
      <c r="J24" s="174">
        <v>0</v>
      </c>
      <c r="K24" s="174">
        <v>0</v>
      </c>
      <c r="L24" s="174">
        <v>0</v>
      </c>
      <c r="M24" s="175">
        <v>6835.52</v>
      </c>
    </row>
    <row r="25" spans="1:13" s="56" customFormat="1" ht="25.5">
      <c r="A25" s="172" t="s">
        <v>143</v>
      </c>
      <c r="B25" s="173" t="s">
        <v>29</v>
      </c>
      <c r="C25" s="173" t="s">
        <v>227</v>
      </c>
      <c r="D25" s="203" t="s">
        <v>228</v>
      </c>
      <c r="E25" s="174">
        <v>3876.89552</v>
      </c>
      <c r="F25" s="174">
        <v>1878</v>
      </c>
      <c r="G25" s="174">
        <v>0</v>
      </c>
      <c r="H25" s="174">
        <v>0</v>
      </c>
      <c r="I25" s="174">
        <v>0</v>
      </c>
      <c r="J25" s="174">
        <v>0</v>
      </c>
      <c r="K25" s="174">
        <v>0</v>
      </c>
      <c r="L25" s="174">
        <v>0</v>
      </c>
      <c r="M25" s="175">
        <v>5754.89552</v>
      </c>
    </row>
    <row r="26" spans="1:13" s="56" customFormat="1" ht="25.5">
      <c r="A26" s="172" t="s">
        <v>143</v>
      </c>
      <c r="B26" s="173" t="s">
        <v>29</v>
      </c>
      <c r="C26" s="173" t="s">
        <v>188</v>
      </c>
      <c r="D26" s="203" t="s">
        <v>189</v>
      </c>
      <c r="E26" s="174">
        <v>33126.133040000001</v>
      </c>
      <c r="F26" s="174">
        <v>31946.755359999999</v>
      </c>
      <c r="G26" s="174">
        <v>30767.377680000001</v>
      </c>
      <c r="H26" s="174">
        <v>0</v>
      </c>
      <c r="I26" s="174">
        <v>0</v>
      </c>
      <c r="J26" s="174">
        <v>0</v>
      </c>
      <c r="K26" s="174">
        <v>0</v>
      </c>
      <c r="L26" s="174">
        <v>0</v>
      </c>
      <c r="M26" s="175">
        <v>95840.266080000001</v>
      </c>
    </row>
    <row r="27" spans="1:13" s="56" customFormat="1" ht="25.5">
      <c r="A27" s="172" t="s">
        <v>143</v>
      </c>
      <c r="B27" s="173" t="s">
        <v>29</v>
      </c>
      <c r="C27" s="173" t="s">
        <v>151</v>
      </c>
      <c r="D27" s="203" t="s">
        <v>152</v>
      </c>
      <c r="E27" s="174">
        <v>33418.864399999999</v>
      </c>
      <c r="F27" s="174">
        <v>32285.909599999999</v>
      </c>
      <c r="G27" s="174">
        <v>31152.9548</v>
      </c>
      <c r="H27" s="174">
        <v>0</v>
      </c>
      <c r="I27" s="174">
        <v>0</v>
      </c>
      <c r="J27" s="174">
        <v>0</v>
      </c>
      <c r="K27" s="174">
        <v>0</v>
      </c>
      <c r="L27" s="174">
        <v>0</v>
      </c>
      <c r="M27" s="175">
        <v>96857.728800000012</v>
      </c>
    </row>
    <row r="28" spans="1:13" s="56" customFormat="1">
      <c r="A28" s="172" t="s">
        <v>143</v>
      </c>
      <c r="B28" s="173" t="s">
        <v>29</v>
      </c>
      <c r="C28" s="173" t="s">
        <v>248</v>
      </c>
      <c r="D28" s="203" t="s">
        <v>249</v>
      </c>
      <c r="E28" s="174">
        <v>40265.587050499998</v>
      </c>
      <c r="F28" s="174">
        <v>39323.8874105</v>
      </c>
      <c r="G28" s="174">
        <v>38382.187770500001</v>
      </c>
      <c r="H28" s="174">
        <v>37440.488130500002</v>
      </c>
      <c r="I28" s="174">
        <v>36498.788490500003</v>
      </c>
      <c r="J28" s="174">
        <v>35557.088850500004</v>
      </c>
      <c r="K28" s="174">
        <v>34615.389210499998</v>
      </c>
      <c r="L28" s="174">
        <v>33673.339570500022</v>
      </c>
      <c r="M28" s="175">
        <v>295756.75648400001</v>
      </c>
    </row>
    <row r="29" spans="1:13" s="56" customFormat="1" ht="25.5">
      <c r="A29" s="172" t="s">
        <v>143</v>
      </c>
      <c r="B29" s="173" t="s">
        <v>29</v>
      </c>
      <c r="C29" s="173" t="s">
        <v>182</v>
      </c>
      <c r="D29" s="203" t="s">
        <v>183</v>
      </c>
      <c r="E29" s="174">
        <v>7795.6924200000003</v>
      </c>
      <c r="F29" s="174">
        <v>7523.7803000000004</v>
      </c>
      <c r="G29" s="174">
        <v>7251.8681800000004</v>
      </c>
      <c r="H29" s="174">
        <v>3557.95606</v>
      </c>
      <c r="I29" s="174">
        <v>0</v>
      </c>
      <c r="J29" s="174">
        <v>0</v>
      </c>
      <c r="K29" s="174">
        <v>0</v>
      </c>
      <c r="L29" s="174">
        <v>0</v>
      </c>
      <c r="M29" s="175">
        <v>26129.296960000003</v>
      </c>
    </row>
    <row r="30" spans="1:13" s="56" customFormat="1" ht="25.5">
      <c r="A30" s="172" t="s">
        <v>143</v>
      </c>
      <c r="B30" s="173" t="s">
        <v>29</v>
      </c>
      <c r="C30" s="173" t="s">
        <v>223</v>
      </c>
      <c r="D30" s="203" t="s">
        <v>224</v>
      </c>
      <c r="E30" s="174">
        <v>36017.779499999997</v>
      </c>
      <c r="F30" s="174">
        <v>34749.842499999999</v>
      </c>
      <c r="G30" s="174">
        <v>33481.905500000001</v>
      </c>
      <c r="H30" s="174">
        <v>16423.968499999999</v>
      </c>
      <c r="I30" s="174">
        <v>0</v>
      </c>
      <c r="J30" s="174">
        <v>0</v>
      </c>
      <c r="K30" s="174">
        <v>0</v>
      </c>
      <c r="L30" s="174">
        <v>0</v>
      </c>
      <c r="M30" s="175">
        <v>120673.496</v>
      </c>
    </row>
    <row r="31" spans="1:13" s="56" customFormat="1" ht="25.5">
      <c r="A31" s="172" t="s">
        <v>143</v>
      </c>
      <c r="B31" s="173" t="s">
        <v>29</v>
      </c>
      <c r="C31" s="173" t="s">
        <v>171</v>
      </c>
      <c r="D31" s="203" t="s">
        <v>172</v>
      </c>
      <c r="E31" s="174">
        <v>12046.2323</v>
      </c>
      <c r="F31" s="174">
        <v>11629.594499999999</v>
      </c>
      <c r="G31" s="174">
        <v>11212.956700000001</v>
      </c>
      <c r="H31" s="174">
        <v>5502.3189000000002</v>
      </c>
      <c r="I31" s="174">
        <v>0</v>
      </c>
      <c r="J31" s="174">
        <v>0</v>
      </c>
      <c r="K31" s="174">
        <v>0</v>
      </c>
      <c r="L31" s="174">
        <v>0</v>
      </c>
      <c r="M31" s="175">
        <v>40391.102399999996</v>
      </c>
    </row>
    <row r="32" spans="1:13" s="56" customFormat="1" ht="38.25">
      <c r="A32" s="172" t="s">
        <v>143</v>
      </c>
      <c r="B32" s="173" t="s">
        <v>29</v>
      </c>
      <c r="C32" s="173" t="s">
        <v>804</v>
      </c>
      <c r="D32" s="203" t="s">
        <v>169</v>
      </c>
      <c r="E32" s="174">
        <v>7261.3651</v>
      </c>
      <c r="F32" s="174">
        <v>7009.5465000000004</v>
      </c>
      <c r="G32" s="174">
        <v>6757.7278999999999</v>
      </c>
      <c r="H32" s="174">
        <v>3315.9092999999998</v>
      </c>
      <c r="I32" s="174">
        <v>0</v>
      </c>
      <c r="J32" s="174">
        <v>0</v>
      </c>
      <c r="K32" s="174">
        <v>0</v>
      </c>
      <c r="L32" s="174">
        <v>0</v>
      </c>
      <c r="M32" s="175">
        <v>24344.548799999997</v>
      </c>
    </row>
    <row r="33" spans="1:13" s="56" customFormat="1">
      <c r="A33" s="172" t="s">
        <v>143</v>
      </c>
      <c r="B33" s="173" t="s">
        <v>29</v>
      </c>
      <c r="C33" s="173" t="s">
        <v>805</v>
      </c>
      <c r="D33" s="203" t="s">
        <v>222</v>
      </c>
      <c r="E33" s="174">
        <v>1592019.6777599999</v>
      </c>
      <c r="F33" s="174">
        <v>1340193.13484</v>
      </c>
      <c r="G33" s="174">
        <v>986958.38715999993</v>
      </c>
      <c r="H33" s="174">
        <v>746734.57571999996</v>
      </c>
      <c r="I33" s="174">
        <v>723672.57459999993</v>
      </c>
      <c r="J33" s="174">
        <v>692546.57348000002</v>
      </c>
      <c r="K33" s="174">
        <v>633814.05203999998</v>
      </c>
      <c r="L33" s="174">
        <v>2017001.57648</v>
      </c>
      <c r="M33" s="175">
        <v>8732940.5520799998</v>
      </c>
    </row>
    <row r="34" spans="1:13" s="56" customFormat="1" ht="38.25">
      <c r="A34" s="172" t="s">
        <v>143</v>
      </c>
      <c r="B34" s="173" t="s">
        <v>29</v>
      </c>
      <c r="C34" s="173" t="s">
        <v>193</v>
      </c>
      <c r="D34" s="203" t="s">
        <v>166</v>
      </c>
      <c r="E34" s="174">
        <v>5978.3897999999999</v>
      </c>
      <c r="F34" s="174">
        <v>5788.9525199999998</v>
      </c>
      <c r="G34" s="174">
        <v>5599.5152399999997</v>
      </c>
      <c r="H34" s="174">
        <v>4093.0779600000001</v>
      </c>
      <c r="I34" s="174">
        <v>0</v>
      </c>
      <c r="J34" s="174">
        <v>0</v>
      </c>
      <c r="K34" s="174">
        <v>0</v>
      </c>
      <c r="L34" s="174">
        <v>0</v>
      </c>
      <c r="M34" s="175">
        <v>21459.935519999999</v>
      </c>
    </row>
    <row r="35" spans="1:13" s="56" customFormat="1" ht="25.5">
      <c r="A35" s="172" t="s">
        <v>143</v>
      </c>
      <c r="B35" s="173" t="s">
        <v>29</v>
      </c>
      <c r="C35" s="173" t="s">
        <v>165</v>
      </c>
      <c r="D35" s="203" t="s">
        <v>166</v>
      </c>
      <c r="E35" s="174">
        <v>18955.603800000001</v>
      </c>
      <c r="F35" s="174">
        <v>18499.487160000001</v>
      </c>
      <c r="G35" s="174">
        <v>18043.37052</v>
      </c>
      <c r="H35" s="174">
        <v>17587.25388</v>
      </c>
      <c r="I35" s="174">
        <v>17131.13724</v>
      </c>
      <c r="J35" s="174">
        <v>16675.0206</v>
      </c>
      <c r="K35" s="174">
        <v>16218.90396</v>
      </c>
      <c r="L35" s="174">
        <v>97590.061799999996</v>
      </c>
      <c r="M35" s="175">
        <v>220700.83895999999</v>
      </c>
    </row>
    <row r="36" spans="1:13" s="56" customFormat="1" ht="25.5">
      <c r="A36" s="172" t="s">
        <v>143</v>
      </c>
      <c r="B36" s="173" t="s">
        <v>29</v>
      </c>
      <c r="C36" s="173" t="s">
        <v>806</v>
      </c>
      <c r="D36" s="203" t="s">
        <v>231</v>
      </c>
      <c r="E36" s="174">
        <v>19154.371650000001</v>
      </c>
      <c r="F36" s="174">
        <v>18468.103449999999</v>
      </c>
      <c r="G36" s="174">
        <v>17781.83525</v>
      </c>
      <c r="H36" s="174">
        <v>4402.5670499999997</v>
      </c>
      <c r="I36" s="174">
        <v>0</v>
      </c>
      <c r="J36" s="174">
        <v>0</v>
      </c>
      <c r="K36" s="174">
        <v>0</v>
      </c>
      <c r="L36" s="174">
        <v>0</v>
      </c>
      <c r="M36" s="175">
        <v>59806.877399999998</v>
      </c>
    </row>
    <row r="37" spans="1:13" s="56" customFormat="1">
      <c r="A37" s="172" t="s">
        <v>143</v>
      </c>
      <c r="B37" s="173" t="s">
        <v>29</v>
      </c>
      <c r="C37" s="173" t="s">
        <v>163</v>
      </c>
      <c r="D37" s="203" t="s">
        <v>164</v>
      </c>
      <c r="E37" s="174">
        <v>9996.7554999999993</v>
      </c>
      <c r="F37" s="174">
        <v>9709.6206999999995</v>
      </c>
      <c r="G37" s="174">
        <v>9422.4858999999997</v>
      </c>
      <c r="H37" s="174">
        <v>6905.3510999999999</v>
      </c>
      <c r="I37" s="174">
        <v>0</v>
      </c>
      <c r="J37" s="174">
        <v>0</v>
      </c>
      <c r="K37" s="174">
        <v>0</v>
      </c>
      <c r="L37" s="174">
        <v>0</v>
      </c>
      <c r="M37" s="175">
        <v>36034.213199999998</v>
      </c>
    </row>
    <row r="38" spans="1:13" s="56" customFormat="1">
      <c r="A38" s="172" t="s">
        <v>180</v>
      </c>
      <c r="B38" s="173" t="s">
        <v>29</v>
      </c>
      <c r="C38" s="173" t="s">
        <v>217</v>
      </c>
      <c r="D38" s="203" t="s">
        <v>218</v>
      </c>
      <c r="E38" s="174">
        <v>125500.3392</v>
      </c>
      <c r="F38" s="174">
        <v>122750.8864</v>
      </c>
      <c r="G38" s="174">
        <v>120001.4336</v>
      </c>
      <c r="H38" s="174">
        <v>117251.9808</v>
      </c>
      <c r="I38" s="174">
        <v>114502.52800000001</v>
      </c>
      <c r="J38" s="174">
        <v>111753.07519999999</v>
      </c>
      <c r="K38" s="174">
        <v>109003.62240000001</v>
      </c>
      <c r="L38" s="174">
        <v>686040.67839999998</v>
      </c>
      <c r="M38" s="175">
        <v>1506804.544</v>
      </c>
    </row>
    <row r="39" spans="1:13" s="56" customFormat="1">
      <c r="A39" s="172" t="s">
        <v>180</v>
      </c>
      <c r="B39" s="173" t="s">
        <v>29</v>
      </c>
      <c r="C39" s="173" t="s">
        <v>213</v>
      </c>
      <c r="D39" s="203" t="s">
        <v>214</v>
      </c>
      <c r="E39" s="174">
        <v>35390.861353200002</v>
      </c>
      <c r="F39" s="174">
        <v>34447.083913199996</v>
      </c>
      <c r="G39" s="174">
        <v>33503.306473199998</v>
      </c>
      <c r="H39" s="174">
        <v>32559.5290332</v>
      </c>
      <c r="I39" s="174">
        <v>31614.911593200002</v>
      </c>
      <c r="J39" s="174">
        <v>0</v>
      </c>
      <c r="K39" s="174">
        <v>0</v>
      </c>
      <c r="L39" s="174">
        <v>0</v>
      </c>
      <c r="M39" s="175">
        <v>167515.692366</v>
      </c>
    </row>
    <row r="40" spans="1:13" s="56" customFormat="1" ht="25.5">
      <c r="A40" s="172" t="s">
        <v>180</v>
      </c>
      <c r="B40" s="173" t="s">
        <v>29</v>
      </c>
      <c r="C40" s="173" t="s">
        <v>155</v>
      </c>
      <c r="D40" s="203" t="s">
        <v>156</v>
      </c>
      <c r="E40" s="174">
        <v>4630.3388999999997</v>
      </c>
      <c r="F40" s="174">
        <v>4472.6121000000003</v>
      </c>
      <c r="G40" s="174">
        <v>4314.8852999999999</v>
      </c>
      <c r="H40" s="174">
        <v>4157.1585000000005</v>
      </c>
      <c r="I40" s="174">
        <v>1029.4317000000001</v>
      </c>
      <c r="J40" s="174">
        <v>0</v>
      </c>
      <c r="K40" s="174">
        <v>0</v>
      </c>
      <c r="L40" s="174">
        <v>0</v>
      </c>
      <c r="M40" s="175">
        <v>18604.426500000001</v>
      </c>
    </row>
    <row r="41" spans="1:13" s="56" customFormat="1" ht="25.5">
      <c r="A41" s="172" t="s">
        <v>180</v>
      </c>
      <c r="B41" s="173" t="s">
        <v>29</v>
      </c>
      <c r="C41" s="173" t="s">
        <v>179</v>
      </c>
      <c r="D41" s="203" t="s">
        <v>162</v>
      </c>
      <c r="E41" s="174">
        <v>10688.58604</v>
      </c>
      <c r="F41" s="174">
        <v>10327.566920000001</v>
      </c>
      <c r="G41" s="174">
        <v>9966.5478000000003</v>
      </c>
      <c r="H41" s="174">
        <v>9605.5286799999994</v>
      </c>
      <c r="I41" s="174">
        <v>4712.5095600000004</v>
      </c>
      <c r="J41" s="174">
        <v>0</v>
      </c>
      <c r="K41" s="174">
        <v>0</v>
      </c>
      <c r="L41" s="174">
        <v>0</v>
      </c>
      <c r="M41" s="175">
        <v>45300.738999999994</v>
      </c>
    </row>
    <row r="42" spans="1:13" s="56" customFormat="1" ht="25.5">
      <c r="A42" s="172" t="s">
        <v>180</v>
      </c>
      <c r="B42" s="173" t="s">
        <v>29</v>
      </c>
      <c r="C42" s="173" t="s">
        <v>161</v>
      </c>
      <c r="D42" s="203" t="s">
        <v>162</v>
      </c>
      <c r="E42" s="174">
        <v>7886.7236800000001</v>
      </c>
      <c r="F42" s="174">
        <v>7620.3406400000003</v>
      </c>
      <c r="G42" s="174">
        <v>7353.9575999999997</v>
      </c>
      <c r="H42" s="174">
        <v>7087.57456</v>
      </c>
      <c r="I42" s="174">
        <v>3477.1915199999999</v>
      </c>
      <c r="J42" s="174">
        <v>0</v>
      </c>
      <c r="K42" s="174">
        <v>0</v>
      </c>
      <c r="L42" s="174">
        <v>0</v>
      </c>
      <c r="M42" s="175">
        <v>33425.788</v>
      </c>
    </row>
    <row r="43" spans="1:13" s="56" customFormat="1" ht="38.25">
      <c r="A43" s="172" t="s">
        <v>180</v>
      </c>
      <c r="B43" s="173" t="s">
        <v>29</v>
      </c>
      <c r="C43" s="173" t="s">
        <v>807</v>
      </c>
      <c r="D43" s="203" t="s">
        <v>160</v>
      </c>
      <c r="E43" s="174">
        <v>9190.7029600000005</v>
      </c>
      <c r="F43" s="174">
        <v>8879.880079999999</v>
      </c>
      <c r="G43" s="174">
        <v>8569.0571999999993</v>
      </c>
      <c r="H43" s="174">
        <v>8258.2343199999996</v>
      </c>
      <c r="I43" s="174">
        <v>4051.4114399999999</v>
      </c>
      <c r="J43" s="174">
        <v>0</v>
      </c>
      <c r="K43" s="174">
        <v>0</v>
      </c>
      <c r="L43" s="174">
        <v>0</v>
      </c>
      <c r="M43" s="175">
        <v>38949.285999999993</v>
      </c>
    </row>
    <row r="44" spans="1:13" s="56" customFormat="1" ht="25.5">
      <c r="A44" s="172" t="s">
        <v>180</v>
      </c>
      <c r="B44" s="173" t="s">
        <v>29</v>
      </c>
      <c r="C44" s="173" t="s">
        <v>808</v>
      </c>
      <c r="D44" s="203" t="s">
        <v>246</v>
      </c>
      <c r="E44" s="174">
        <v>7954.1099000000004</v>
      </c>
      <c r="F44" s="174">
        <v>7684.3077000000003</v>
      </c>
      <c r="G44" s="174">
        <v>7414.5055000000002</v>
      </c>
      <c r="H44" s="174">
        <v>7144.7033000000001</v>
      </c>
      <c r="I44" s="174">
        <v>3504.9011</v>
      </c>
      <c r="J44" s="174">
        <v>0</v>
      </c>
      <c r="K44" s="174">
        <v>0</v>
      </c>
      <c r="L44" s="174">
        <v>0</v>
      </c>
      <c r="M44" s="175">
        <v>33702.527500000004</v>
      </c>
    </row>
    <row r="45" spans="1:13" s="56" customFormat="1" ht="25.5">
      <c r="A45" s="172" t="s">
        <v>180</v>
      </c>
      <c r="B45" s="173" t="s">
        <v>29</v>
      </c>
      <c r="C45" s="173" t="s">
        <v>211</v>
      </c>
      <c r="D45" s="203" t="s">
        <v>212</v>
      </c>
      <c r="E45" s="174">
        <v>30211.014879999999</v>
      </c>
      <c r="F45" s="174">
        <v>29595.96272</v>
      </c>
      <c r="G45" s="174">
        <v>28980.910559999997</v>
      </c>
      <c r="H45" s="174">
        <v>28365.858400000001</v>
      </c>
      <c r="I45" s="174">
        <v>27750.806239999998</v>
      </c>
      <c r="J45" s="174">
        <v>27135.754079999999</v>
      </c>
      <c r="K45" s="174">
        <v>26520.70192</v>
      </c>
      <c r="L45" s="174">
        <v>360726.71519999998</v>
      </c>
      <c r="M45" s="175">
        <v>559287.72400000005</v>
      </c>
    </row>
    <row r="46" spans="1:13" s="56" customFormat="1" ht="25.5">
      <c r="A46" s="172" t="s">
        <v>180</v>
      </c>
      <c r="B46" s="173" t="s">
        <v>29</v>
      </c>
      <c r="C46" s="173" t="s">
        <v>809</v>
      </c>
      <c r="D46" s="203" t="s">
        <v>154</v>
      </c>
      <c r="E46" s="174">
        <v>58002.246400000004</v>
      </c>
      <c r="F46" s="174">
        <v>56789.29664</v>
      </c>
      <c r="G46" s="174">
        <v>55576.346879999997</v>
      </c>
      <c r="H46" s="174">
        <v>54363.397120000001</v>
      </c>
      <c r="I46" s="174">
        <v>53150.447359999998</v>
      </c>
      <c r="J46" s="174">
        <v>51937.497600000002</v>
      </c>
      <c r="K46" s="174">
        <v>50724.547839999999</v>
      </c>
      <c r="L46" s="174">
        <v>362130.19136</v>
      </c>
      <c r="M46" s="175">
        <v>742673.97120000003</v>
      </c>
    </row>
    <row r="47" spans="1:13" s="56" customFormat="1" ht="51">
      <c r="A47" s="172" t="s">
        <v>180</v>
      </c>
      <c r="B47" s="173" t="s">
        <v>29</v>
      </c>
      <c r="C47" s="173" t="s">
        <v>174</v>
      </c>
      <c r="D47" s="203" t="s">
        <v>175</v>
      </c>
      <c r="E47" s="174">
        <v>14514.082200000001</v>
      </c>
      <c r="F47" s="174">
        <v>14216.076720000001</v>
      </c>
      <c r="G47" s="174">
        <v>13918.071240000001</v>
      </c>
      <c r="H47" s="174">
        <v>13620.065759999999</v>
      </c>
      <c r="I47" s="174">
        <v>13322.06028</v>
      </c>
      <c r="J47" s="174">
        <v>13024.0548</v>
      </c>
      <c r="K47" s="174">
        <v>12726.04932</v>
      </c>
      <c r="L47" s="174">
        <v>91080.197279999993</v>
      </c>
      <c r="M47" s="175">
        <v>186420.65759999998</v>
      </c>
    </row>
    <row r="48" spans="1:13" s="56" customFormat="1" ht="25.5">
      <c r="A48" s="172" t="s">
        <v>180</v>
      </c>
      <c r="B48" s="173" t="s">
        <v>29</v>
      </c>
      <c r="C48" s="173" t="s">
        <v>215</v>
      </c>
      <c r="D48" s="203" t="s">
        <v>216</v>
      </c>
      <c r="E48" s="174">
        <v>100908.05052</v>
      </c>
      <c r="F48" s="174">
        <v>42150.08756</v>
      </c>
      <c r="G48" s="174">
        <v>33040.673880000002</v>
      </c>
      <c r="H48" s="174">
        <v>31839.6682</v>
      </c>
      <c r="I48" s="174">
        <v>15486.66252</v>
      </c>
      <c r="J48" s="174">
        <v>3688.5250000000001</v>
      </c>
      <c r="K48" s="174">
        <v>3557.3704400000001</v>
      </c>
      <c r="L48" s="174">
        <v>5043.2772000000004</v>
      </c>
      <c r="M48" s="175">
        <v>235714.31532000005</v>
      </c>
    </row>
    <row r="49" spans="1:13" s="56" customFormat="1" ht="25.5">
      <c r="A49" s="172" t="s">
        <v>180</v>
      </c>
      <c r="B49" s="173" t="s">
        <v>29</v>
      </c>
      <c r="C49" s="173" t="s">
        <v>158</v>
      </c>
      <c r="D49" s="203" t="s">
        <v>159</v>
      </c>
      <c r="E49" s="174">
        <v>102851.89493000001</v>
      </c>
      <c r="F49" s="174">
        <v>100238.56896999999</v>
      </c>
      <c r="G49" s="174">
        <v>97625.243010000006</v>
      </c>
      <c r="H49" s="174">
        <v>95011.917050000004</v>
      </c>
      <c r="I49" s="174">
        <v>92398.591090000002</v>
      </c>
      <c r="J49" s="174">
        <v>89785.26513</v>
      </c>
      <c r="K49" s="174">
        <v>87171.939169999998</v>
      </c>
      <c r="L49" s="174">
        <v>554086.77879999997</v>
      </c>
      <c r="M49" s="175">
        <v>1219170.1981499998</v>
      </c>
    </row>
    <row r="50" spans="1:13" s="56" customFormat="1" ht="25.5">
      <c r="A50" s="172" t="s">
        <v>180</v>
      </c>
      <c r="B50" s="173" t="s">
        <v>29</v>
      </c>
      <c r="C50" s="173" t="s">
        <v>810</v>
      </c>
      <c r="D50" s="203" t="s">
        <v>192</v>
      </c>
      <c r="E50" s="174">
        <v>40009.094160000001</v>
      </c>
      <c r="F50" s="174">
        <v>38952.507440000001</v>
      </c>
      <c r="G50" s="174">
        <v>37895.920720000002</v>
      </c>
      <c r="H50" s="174">
        <v>36839.334000000003</v>
      </c>
      <c r="I50" s="174">
        <v>35782.747280000003</v>
      </c>
      <c r="J50" s="174">
        <v>34726.160560000004</v>
      </c>
      <c r="K50" s="174">
        <v>33669.573839999997</v>
      </c>
      <c r="L50" s="174">
        <v>243663.76216000001</v>
      </c>
      <c r="M50" s="175">
        <v>501539.10016000003</v>
      </c>
    </row>
    <row r="51" spans="1:13" s="56" customFormat="1">
      <c r="A51" s="172" t="s">
        <v>180</v>
      </c>
      <c r="B51" s="173" t="s">
        <v>29</v>
      </c>
      <c r="C51" s="173" t="s">
        <v>219</v>
      </c>
      <c r="D51" s="203" t="s">
        <v>220</v>
      </c>
      <c r="E51" s="174">
        <v>52100.208039999998</v>
      </c>
      <c r="F51" s="174">
        <v>50813.083719999995</v>
      </c>
      <c r="G51" s="174">
        <v>49525.959399999992</v>
      </c>
      <c r="H51" s="174">
        <v>48238.835080000004</v>
      </c>
      <c r="I51" s="174">
        <v>46951.710760000002</v>
      </c>
      <c r="J51" s="174">
        <v>45664.586439999999</v>
      </c>
      <c r="K51" s="174">
        <v>44377.462119999997</v>
      </c>
      <c r="L51" s="174">
        <v>333519.56468000001</v>
      </c>
      <c r="M51" s="175">
        <v>671191.41024</v>
      </c>
    </row>
    <row r="52" spans="1:13" s="56" customFormat="1">
      <c r="A52" s="172" t="s">
        <v>180</v>
      </c>
      <c r="B52" s="173" t="s">
        <v>29</v>
      </c>
      <c r="C52" s="173" t="s">
        <v>229</v>
      </c>
      <c r="D52" s="203" t="s">
        <v>230</v>
      </c>
      <c r="E52" s="174">
        <v>21627.7157539</v>
      </c>
      <c r="F52" s="174">
        <v>21114.436833899999</v>
      </c>
      <c r="G52" s="174">
        <v>20601.157913900002</v>
      </c>
      <c r="H52" s="174">
        <v>20087.878993900002</v>
      </c>
      <c r="I52" s="174">
        <v>19574.600073900001</v>
      </c>
      <c r="J52" s="174">
        <v>19061.3211539</v>
      </c>
      <c r="K52" s="174">
        <v>18548.0422339</v>
      </c>
      <c r="L52" s="174">
        <v>138832.25870509999</v>
      </c>
      <c r="M52" s="175">
        <v>279447.4116624</v>
      </c>
    </row>
    <row r="53" spans="1:13" s="56" customFormat="1" ht="51">
      <c r="A53" s="172" t="s">
        <v>199</v>
      </c>
      <c r="B53" s="173" t="s">
        <v>29</v>
      </c>
      <c r="C53" s="173" t="s">
        <v>811</v>
      </c>
      <c r="D53" s="203" t="s">
        <v>157</v>
      </c>
      <c r="E53" s="174">
        <v>13671.293302000002</v>
      </c>
      <c r="F53" s="174">
        <v>13386.761302000003</v>
      </c>
      <c r="G53" s="174">
        <v>13102.229302</v>
      </c>
      <c r="H53" s="174">
        <v>12817.697302</v>
      </c>
      <c r="I53" s="174">
        <v>12533.165302000001</v>
      </c>
      <c r="J53" s="174">
        <v>12248.633302000002</v>
      </c>
      <c r="K53" s="174">
        <v>11964.101302000001</v>
      </c>
      <c r="L53" s="174">
        <v>150093.42683200003</v>
      </c>
      <c r="M53" s="175">
        <v>239817.30794600002</v>
      </c>
    </row>
    <row r="54" spans="1:13" s="56" customFormat="1" ht="25.5">
      <c r="A54" s="172" t="s">
        <v>199</v>
      </c>
      <c r="B54" s="173" t="s">
        <v>29</v>
      </c>
      <c r="C54" s="173" t="s">
        <v>200</v>
      </c>
      <c r="D54" s="203" t="s">
        <v>201</v>
      </c>
      <c r="E54" s="174">
        <v>8011.98</v>
      </c>
      <c r="F54" s="174">
        <v>0</v>
      </c>
      <c r="G54" s="174">
        <v>0</v>
      </c>
      <c r="H54" s="174">
        <v>0</v>
      </c>
      <c r="I54" s="174">
        <v>0</v>
      </c>
      <c r="J54" s="174">
        <v>0</v>
      </c>
      <c r="K54" s="174">
        <v>0</v>
      </c>
      <c r="L54" s="174">
        <v>0</v>
      </c>
      <c r="M54" s="175">
        <v>8011.98</v>
      </c>
    </row>
    <row r="55" spans="1:13" s="56" customFormat="1" ht="25.5">
      <c r="A55" s="172" t="s">
        <v>199</v>
      </c>
      <c r="B55" s="173" t="s">
        <v>29</v>
      </c>
      <c r="C55" s="173" t="s">
        <v>190</v>
      </c>
      <c r="D55" s="203" t="s">
        <v>191</v>
      </c>
      <c r="E55" s="174">
        <v>41628.157800000001</v>
      </c>
      <c r="F55" s="174">
        <v>40506.043400000002</v>
      </c>
      <c r="G55" s="174">
        <v>39383.929000000004</v>
      </c>
      <c r="H55" s="174">
        <v>38261.814599999998</v>
      </c>
      <c r="I55" s="174">
        <v>37139.700199999999</v>
      </c>
      <c r="J55" s="174">
        <v>27223.585800000001</v>
      </c>
      <c r="K55" s="174">
        <v>0</v>
      </c>
      <c r="L55" s="174">
        <v>0</v>
      </c>
      <c r="M55" s="175">
        <v>224143.23079999999</v>
      </c>
    </row>
    <row r="56" spans="1:13" s="56" customFormat="1" ht="25.5">
      <c r="A56" s="172" t="s">
        <v>199</v>
      </c>
      <c r="B56" s="173" t="s">
        <v>29</v>
      </c>
      <c r="C56" s="173" t="s">
        <v>812</v>
      </c>
      <c r="D56" s="203" t="s">
        <v>813</v>
      </c>
      <c r="E56" s="174">
        <v>21879.34</v>
      </c>
      <c r="F56" s="174">
        <v>21825.45</v>
      </c>
      <c r="G56" s="174">
        <v>21771.56</v>
      </c>
      <c r="H56" s="174">
        <v>21717.67</v>
      </c>
      <c r="I56" s="174">
        <v>21663.78</v>
      </c>
      <c r="J56" s="174">
        <v>21609.89</v>
      </c>
      <c r="K56" s="174">
        <v>0</v>
      </c>
      <c r="L56" s="174">
        <v>0</v>
      </c>
      <c r="M56" s="175">
        <v>130467.69</v>
      </c>
    </row>
    <row r="57" spans="1:13" s="56" customFormat="1" ht="25.5">
      <c r="A57" s="172" t="s">
        <v>199</v>
      </c>
      <c r="B57" s="173" t="s">
        <v>29</v>
      </c>
      <c r="C57" s="173" t="s">
        <v>233</v>
      </c>
      <c r="D57" s="203" t="s">
        <v>234</v>
      </c>
      <c r="E57" s="174">
        <v>12639.9276058</v>
      </c>
      <c r="F57" s="174">
        <v>12232.4487658</v>
      </c>
      <c r="G57" s="174">
        <v>11824.9699258</v>
      </c>
      <c r="H57" s="174">
        <v>11417.4910858</v>
      </c>
      <c r="I57" s="174">
        <v>11010.012245800001</v>
      </c>
      <c r="J57" s="174">
        <v>10602.533405800001</v>
      </c>
      <c r="K57" s="174">
        <v>10195.054565799999</v>
      </c>
      <c r="L57" s="174">
        <v>1382.9157258</v>
      </c>
      <c r="M57" s="175">
        <v>81305.353326400014</v>
      </c>
    </row>
    <row r="58" spans="1:13" s="56" customFormat="1" ht="25.5">
      <c r="A58" s="172" t="s">
        <v>199</v>
      </c>
      <c r="B58" s="173" t="s">
        <v>29</v>
      </c>
      <c r="C58" s="173" t="s">
        <v>176</v>
      </c>
      <c r="D58" s="203" t="s">
        <v>177</v>
      </c>
      <c r="E58" s="174">
        <v>291664.07530000003</v>
      </c>
      <c r="F58" s="174">
        <v>285186.33058000001</v>
      </c>
      <c r="G58" s="174">
        <v>278708.58585999999</v>
      </c>
      <c r="H58" s="174">
        <v>272230.84114000003</v>
      </c>
      <c r="I58" s="174">
        <v>265753.09642000002</v>
      </c>
      <c r="J58" s="174">
        <v>259275.3517</v>
      </c>
      <c r="K58" s="174">
        <v>252797.60698000001</v>
      </c>
      <c r="L58" s="174">
        <v>2899125.7383000003</v>
      </c>
      <c r="M58" s="175">
        <v>4804741.6262800004</v>
      </c>
    </row>
    <row r="59" spans="1:13" s="56" customFormat="1">
      <c r="A59" s="172" t="s">
        <v>199</v>
      </c>
      <c r="B59" s="173" t="s">
        <v>29</v>
      </c>
      <c r="C59" s="173" t="s">
        <v>149</v>
      </c>
      <c r="D59" s="203" t="s">
        <v>150</v>
      </c>
      <c r="E59" s="174">
        <v>8606.846880000001</v>
      </c>
      <c r="F59" s="174">
        <v>8342.5305599999992</v>
      </c>
      <c r="G59" s="174">
        <v>8078.2142400000002</v>
      </c>
      <c r="H59" s="174">
        <v>7813.8979199999994</v>
      </c>
      <c r="I59" s="174">
        <v>7549.5815999999995</v>
      </c>
      <c r="J59" s="174">
        <v>7285.2652799999996</v>
      </c>
      <c r="K59" s="174">
        <v>7020.9489599999997</v>
      </c>
      <c r="L59" s="174">
        <v>13248.94896</v>
      </c>
      <c r="M59" s="175">
        <v>67946.234400000001</v>
      </c>
    </row>
    <row r="60" spans="1:13" s="56" customFormat="1" ht="15.75" customHeight="1">
      <c r="A60" s="172" t="s">
        <v>199</v>
      </c>
      <c r="B60" s="173" t="s">
        <v>29</v>
      </c>
      <c r="C60" s="173" t="s">
        <v>814</v>
      </c>
      <c r="D60" s="203" t="s">
        <v>184</v>
      </c>
      <c r="E60" s="174">
        <v>416809.02656000003</v>
      </c>
      <c r="F60" s="174">
        <v>315451.89887999999</v>
      </c>
      <c r="G60" s="174">
        <v>297196.34687999997</v>
      </c>
      <c r="H60" s="174">
        <v>247796.51456000001</v>
      </c>
      <c r="I60" s="174">
        <v>214758.62400000001</v>
      </c>
      <c r="J60" s="174">
        <v>197834.42303999999</v>
      </c>
      <c r="K60" s="174">
        <v>187987.94624000002</v>
      </c>
      <c r="L60" s="174">
        <v>870110.06816000014</v>
      </c>
      <c r="M60" s="175">
        <v>2747944.8483200003</v>
      </c>
    </row>
    <row r="61" spans="1:13" s="56" customFormat="1" ht="25.5">
      <c r="A61" s="172" t="s">
        <v>199</v>
      </c>
      <c r="B61" s="173" t="s">
        <v>29</v>
      </c>
      <c r="C61" s="173" t="s">
        <v>815</v>
      </c>
      <c r="D61" s="203" t="s">
        <v>153</v>
      </c>
      <c r="E61" s="174">
        <v>3262.18552</v>
      </c>
      <c r="F61" s="174">
        <v>3159.69544</v>
      </c>
      <c r="G61" s="174">
        <v>3057.2053599999999</v>
      </c>
      <c r="H61" s="174">
        <v>2954.7152799999999</v>
      </c>
      <c r="I61" s="174">
        <v>2852.2251999999999</v>
      </c>
      <c r="J61" s="174">
        <v>2749.7351199999998</v>
      </c>
      <c r="K61" s="174">
        <v>1349.24504</v>
      </c>
      <c r="L61" s="174">
        <v>0</v>
      </c>
      <c r="M61" s="175">
        <v>19385.006960000002</v>
      </c>
    </row>
    <row r="62" spans="1:13" s="56" customFormat="1" ht="15.75" customHeight="1">
      <c r="A62" s="172" t="s">
        <v>199</v>
      </c>
      <c r="B62" s="173" t="s">
        <v>29</v>
      </c>
      <c r="C62" s="173" t="s">
        <v>816</v>
      </c>
      <c r="D62" s="203" t="s">
        <v>250</v>
      </c>
      <c r="E62" s="174">
        <v>12767.254499999999</v>
      </c>
      <c r="F62" s="174">
        <v>12350.73378</v>
      </c>
      <c r="G62" s="174">
        <v>11934.21306</v>
      </c>
      <c r="H62" s="174">
        <v>11517.69234</v>
      </c>
      <c r="I62" s="174">
        <v>11101.171619999999</v>
      </c>
      <c r="J62" s="174">
        <v>10684.650900000001</v>
      </c>
      <c r="K62" s="174">
        <v>2645.1301800000001</v>
      </c>
      <c r="L62" s="174">
        <v>0</v>
      </c>
      <c r="M62" s="175">
        <v>73000.846380000003</v>
      </c>
    </row>
    <row r="63" spans="1:13" s="56" customFormat="1" ht="25.5">
      <c r="A63" s="172" t="s">
        <v>199</v>
      </c>
      <c r="B63" s="173" t="s">
        <v>29</v>
      </c>
      <c r="C63" s="173" t="s">
        <v>817</v>
      </c>
      <c r="D63" s="203" t="s">
        <v>221</v>
      </c>
      <c r="E63" s="174">
        <v>51742.769910000003</v>
      </c>
      <c r="F63" s="174">
        <v>50155.396590000004</v>
      </c>
      <c r="G63" s="174">
        <v>48568.023269999998</v>
      </c>
      <c r="H63" s="174">
        <v>46980.649949999999</v>
      </c>
      <c r="I63" s="174">
        <v>45393.27663</v>
      </c>
      <c r="J63" s="174">
        <v>43805.903310000002</v>
      </c>
      <c r="K63" s="174">
        <v>31961.529989999999</v>
      </c>
      <c r="L63" s="174">
        <v>0</v>
      </c>
      <c r="M63" s="175">
        <v>318607.54965</v>
      </c>
    </row>
    <row r="64" spans="1:13" s="56" customFormat="1" ht="15.75" customHeight="1">
      <c r="A64" s="172" t="s">
        <v>199</v>
      </c>
      <c r="B64" s="173" t="s">
        <v>29</v>
      </c>
      <c r="C64" s="173" t="s">
        <v>147</v>
      </c>
      <c r="D64" s="203" t="s">
        <v>148</v>
      </c>
      <c r="E64" s="174">
        <v>70728.956130000006</v>
      </c>
      <c r="F64" s="174">
        <v>68785.703370000003</v>
      </c>
      <c r="G64" s="174">
        <v>66842.45061</v>
      </c>
      <c r="H64" s="174">
        <v>64899.197849999997</v>
      </c>
      <c r="I64" s="174">
        <v>62955.945090000001</v>
      </c>
      <c r="J64" s="174">
        <v>61012.692329999998</v>
      </c>
      <c r="K64" s="174">
        <v>44666.439570000002</v>
      </c>
      <c r="L64" s="174">
        <v>0</v>
      </c>
      <c r="M64" s="175">
        <v>439891.38494999998</v>
      </c>
    </row>
    <row r="65" spans="1:13" s="56" customFormat="1" ht="25.5">
      <c r="A65" s="172" t="s">
        <v>199</v>
      </c>
      <c r="B65" s="173" t="s">
        <v>29</v>
      </c>
      <c r="C65" s="173" t="s">
        <v>173</v>
      </c>
      <c r="D65" s="203" t="s">
        <v>148</v>
      </c>
      <c r="E65" s="174">
        <v>567.51777000000004</v>
      </c>
      <c r="F65" s="174">
        <v>0</v>
      </c>
      <c r="G65" s="174">
        <v>0</v>
      </c>
      <c r="H65" s="174">
        <v>0</v>
      </c>
      <c r="I65" s="174">
        <v>0</v>
      </c>
      <c r="J65" s="174">
        <v>0</v>
      </c>
      <c r="K65" s="174">
        <v>0</v>
      </c>
      <c r="L65" s="174">
        <v>0</v>
      </c>
      <c r="M65" s="175">
        <v>567.51777000000004</v>
      </c>
    </row>
    <row r="66" spans="1:13" s="56" customFormat="1" ht="15.75" customHeight="1">
      <c r="A66" s="172" t="s">
        <v>199</v>
      </c>
      <c r="B66" s="173" t="s">
        <v>29</v>
      </c>
      <c r="C66" s="173" t="s">
        <v>196</v>
      </c>
      <c r="D66" s="203" t="s">
        <v>148</v>
      </c>
      <c r="E66" s="174">
        <v>19181.233260000001</v>
      </c>
      <c r="F66" s="174">
        <v>18654.23574</v>
      </c>
      <c r="G66" s="174">
        <v>18127.238219999999</v>
      </c>
      <c r="H66" s="174">
        <v>17600.240699999998</v>
      </c>
      <c r="I66" s="174">
        <v>17073.243180000001</v>
      </c>
      <c r="J66" s="174">
        <v>16546.24566</v>
      </c>
      <c r="K66" s="174">
        <v>12113.24814</v>
      </c>
      <c r="L66" s="174">
        <v>0</v>
      </c>
      <c r="M66" s="175">
        <v>119295.68489999999</v>
      </c>
    </row>
    <row r="67" spans="1:13" s="56" customFormat="1" ht="38.25">
      <c r="A67" s="172" t="s">
        <v>199</v>
      </c>
      <c r="B67" s="173" t="s">
        <v>29</v>
      </c>
      <c r="C67" s="173" t="s">
        <v>170</v>
      </c>
      <c r="D67" s="203" t="s">
        <v>148</v>
      </c>
      <c r="E67" s="174">
        <v>11663.825639999999</v>
      </c>
      <c r="F67" s="174">
        <v>11404.25396</v>
      </c>
      <c r="G67" s="174">
        <v>11144.682280000001</v>
      </c>
      <c r="H67" s="174">
        <v>10885.1106</v>
      </c>
      <c r="I67" s="174">
        <v>10625.538919999999</v>
      </c>
      <c r="J67" s="174">
        <v>10365.96724</v>
      </c>
      <c r="K67" s="174">
        <v>10106.395560000001</v>
      </c>
      <c r="L67" s="174">
        <v>84958.513200000001</v>
      </c>
      <c r="M67" s="175">
        <v>161154.2874</v>
      </c>
    </row>
    <row r="68" spans="1:13" s="56" customFormat="1" ht="25.5">
      <c r="A68" s="172" t="s">
        <v>199</v>
      </c>
      <c r="B68" s="173" t="s">
        <v>29</v>
      </c>
      <c r="C68" s="173" t="s">
        <v>818</v>
      </c>
      <c r="D68" s="203" t="s">
        <v>148</v>
      </c>
      <c r="E68" s="174">
        <v>91795.432960000006</v>
      </c>
      <c r="F68" s="174">
        <v>89928.240640000004</v>
      </c>
      <c r="G68" s="174">
        <v>88061.048320000002</v>
      </c>
      <c r="H68" s="174">
        <v>86193.856</v>
      </c>
      <c r="I68" s="174">
        <v>84326.663679999998</v>
      </c>
      <c r="J68" s="174">
        <v>82459.471359999996</v>
      </c>
      <c r="K68" s="174">
        <v>80592.279039999994</v>
      </c>
      <c r="L68" s="174">
        <v>972025.10720000009</v>
      </c>
      <c r="M68" s="175">
        <v>1575382.0992000001</v>
      </c>
    </row>
    <row r="69" spans="1:13" s="56" customFormat="1">
      <c r="A69" s="172" t="s">
        <v>199</v>
      </c>
      <c r="B69" s="173" t="s">
        <v>29</v>
      </c>
      <c r="C69" s="173" t="s">
        <v>819</v>
      </c>
      <c r="D69" s="203" t="s">
        <v>185</v>
      </c>
      <c r="E69" s="174">
        <v>24033.167280000001</v>
      </c>
      <c r="F69" s="174">
        <v>23518.231919999998</v>
      </c>
      <c r="G69" s="174">
        <v>23003.296560000003</v>
      </c>
      <c r="H69" s="174">
        <v>22488.361199999999</v>
      </c>
      <c r="I69" s="174">
        <v>21973.42584</v>
      </c>
      <c r="J69" s="174">
        <v>21458.49048</v>
      </c>
      <c r="K69" s="174">
        <v>20943.555120000001</v>
      </c>
      <c r="L69" s="174">
        <v>177262.10640000002</v>
      </c>
      <c r="M69" s="175">
        <v>334680.6348</v>
      </c>
    </row>
    <row r="70" spans="1:13" s="56" customFormat="1" ht="15.75" customHeight="1">
      <c r="A70" s="172" t="s">
        <v>199</v>
      </c>
      <c r="B70" s="173" t="s">
        <v>29</v>
      </c>
      <c r="C70" s="173" t="s">
        <v>198</v>
      </c>
      <c r="D70" s="203" t="s">
        <v>185</v>
      </c>
      <c r="E70" s="174">
        <v>28038.205762000001</v>
      </c>
      <c r="F70" s="174">
        <v>27276.562242</v>
      </c>
      <c r="G70" s="174">
        <v>26514.918722000002</v>
      </c>
      <c r="H70" s="174">
        <v>25753.275202000001</v>
      </c>
      <c r="I70" s="174">
        <v>24991.631681999999</v>
      </c>
      <c r="J70" s="174">
        <v>9533.0881620000055</v>
      </c>
      <c r="K70" s="174"/>
      <c r="L70" s="174">
        <v>0</v>
      </c>
      <c r="M70" s="175">
        <v>142107.68177200001</v>
      </c>
    </row>
    <row r="71" spans="1:13" s="56" customFormat="1">
      <c r="A71" s="172" t="s">
        <v>199</v>
      </c>
      <c r="B71" s="173" t="s">
        <v>29</v>
      </c>
      <c r="C71" s="173" t="s">
        <v>820</v>
      </c>
      <c r="D71" s="203" t="s">
        <v>181</v>
      </c>
      <c r="E71" s="174">
        <v>6920.3639999999996</v>
      </c>
      <c r="F71" s="174">
        <v>6779.8720000000003</v>
      </c>
      <c r="G71" s="174">
        <v>6639.38</v>
      </c>
      <c r="H71" s="174">
        <v>6498.8879999999999</v>
      </c>
      <c r="I71" s="174">
        <v>6358.3959999999997</v>
      </c>
      <c r="J71" s="174">
        <v>6217.9040000000005</v>
      </c>
      <c r="K71" s="174">
        <v>6077.4120000000003</v>
      </c>
      <c r="L71" s="174">
        <v>53047.06</v>
      </c>
      <c r="M71" s="175">
        <v>98539.275999999998</v>
      </c>
    </row>
    <row r="72" spans="1:13" s="56" customFormat="1" ht="25.5">
      <c r="A72" s="172" t="s">
        <v>199</v>
      </c>
      <c r="B72" s="173" t="s">
        <v>29</v>
      </c>
      <c r="C72" s="173" t="s">
        <v>197</v>
      </c>
      <c r="D72" s="203" t="s">
        <v>181</v>
      </c>
      <c r="E72" s="174">
        <v>41381.699999999997</v>
      </c>
      <c r="F72" s="174">
        <v>40541.599999999999</v>
      </c>
      <c r="G72" s="174">
        <v>39701.5</v>
      </c>
      <c r="H72" s="174">
        <v>38861.4</v>
      </c>
      <c r="I72" s="174">
        <v>38021.300000000003</v>
      </c>
      <c r="J72" s="174">
        <v>37181.199999999997</v>
      </c>
      <c r="K72" s="174">
        <v>36341.1</v>
      </c>
      <c r="L72" s="174">
        <v>317205.49999999994</v>
      </c>
      <c r="M72" s="175">
        <v>589235.29999999993</v>
      </c>
    </row>
    <row r="73" spans="1:13" s="56" customFormat="1" ht="25.5">
      <c r="A73" s="172" t="s">
        <v>199</v>
      </c>
      <c r="B73" s="173" t="s">
        <v>29</v>
      </c>
      <c r="C73" s="173" t="s">
        <v>821</v>
      </c>
      <c r="D73" s="203" t="s">
        <v>239</v>
      </c>
      <c r="E73" s="174">
        <v>55456.610249599995</v>
      </c>
      <c r="F73" s="174">
        <v>53867.673929600001</v>
      </c>
      <c r="G73" s="174">
        <v>52278.737609599993</v>
      </c>
      <c r="H73" s="174">
        <v>50689.8012896</v>
      </c>
      <c r="I73" s="174">
        <v>49100.864969599999</v>
      </c>
      <c r="J73" s="174">
        <v>47511.928649599999</v>
      </c>
      <c r="K73" s="174">
        <v>45922.992329599998</v>
      </c>
      <c r="L73" s="174">
        <v>337175.19288639998</v>
      </c>
      <c r="M73" s="175">
        <v>692003.80191359995</v>
      </c>
    </row>
    <row r="74" spans="1:13" s="56" customFormat="1" ht="51">
      <c r="A74" s="172" t="s">
        <v>199</v>
      </c>
      <c r="B74" s="173" t="s">
        <v>29</v>
      </c>
      <c r="C74" s="173" t="s">
        <v>235</v>
      </c>
      <c r="D74" s="203" t="s">
        <v>236</v>
      </c>
      <c r="E74" s="174">
        <v>6429.9064344999997</v>
      </c>
      <c r="F74" s="174">
        <v>6208.2185545000002</v>
      </c>
      <c r="G74" s="174">
        <v>5986.5306744999998</v>
      </c>
      <c r="H74" s="174">
        <v>5764.8427945000003</v>
      </c>
      <c r="I74" s="174">
        <v>5543.1549144999999</v>
      </c>
      <c r="J74" s="174">
        <v>5321.4670345000004</v>
      </c>
      <c r="K74" s="174">
        <v>5099.7791545</v>
      </c>
      <c r="L74" s="174">
        <v>597.14127450000308</v>
      </c>
      <c r="M74" s="175">
        <v>40951.040836000007</v>
      </c>
    </row>
    <row r="75" spans="1:13" s="56" customFormat="1" ht="25.5">
      <c r="A75" s="172" t="s">
        <v>143</v>
      </c>
      <c r="B75" s="173" t="s">
        <v>29</v>
      </c>
      <c r="C75" s="173" t="s">
        <v>822</v>
      </c>
      <c r="D75" s="203" t="s">
        <v>238</v>
      </c>
      <c r="E75" s="174">
        <v>93059.221587200009</v>
      </c>
      <c r="F75" s="174">
        <v>90616.340307200007</v>
      </c>
      <c r="G75" s="174">
        <v>88173.459027200006</v>
      </c>
      <c r="H75" s="174">
        <v>85730.577747200005</v>
      </c>
      <c r="I75" s="174">
        <v>83287.696467200003</v>
      </c>
      <c r="J75" s="174">
        <v>80844.815187200002</v>
      </c>
      <c r="K75" s="174">
        <v>78401.9339072</v>
      </c>
      <c r="L75" s="174">
        <v>641120.06961279991</v>
      </c>
      <c r="M75" s="175">
        <v>1241234.1138432003</v>
      </c>
    </row>
    <row r="76" spans="1:13" s="56" customFormat="1" ht="25.5">
      <c r="A76" s="172" t="s">
        <v>143</v>
      </c>
      <c r="B76" s="173" t="s">
        <v>29</v>
      </c>
      <c r="C76" s="173" t="s">
        <v>823</v>
      </c>
      <c r="D76" s="203" t="s">
        <v>237</v>
      </c>
      <c r="E76" s="174">
        <v>77733.955199999997</v>
      </c>
      <c r="F76" s="174">
        <v>75728.357759999999</v>
      </c>
      <c r="G76" s="174">
        <v>73722.760320000001</v>
      </c>
      <c r="H76" s="174">
        <v>71717.162879999989</v>
      </c>
      <c r="I76" s="174">
        <v>69711.565440000006</v>
      </c>
      <c r="J76" s="174">
        <v>67705.967999999993</v>
      </c>
      <c r="K76" s="174">
        <v>65700.370559999996</v>
      </c>
      <c r="L76" s="174">
        <v>569016.64511999988</v>
      </c>
      <c r="M76" s="175">
        <v>1071036.78528</v>
      </c>
    </row>
    <row r="77" spans="1:13" s="56" customFormat="1" ht="25.5">
      <c r="A77" s="172" t="s">
        <v>199</v>
      </c>
      <c r="B77" s="173" t="s">
        <v>29</v>
      </c>
      <c r="C77" s="173" t="s">
        <v>824</v>
      </c>
      <c r="D77" s="203" t="s">
        <v>242</v>
      </c>
      <c r="E77" s="174">
        <v>57299.223141800001</v>
      </c>
      <c r="F77" s="174">
        <v>55731.9161418</v>
      </c>
      <c r="G77" s="174">
        <v>54164.6091418</v>
      </c>
      <c r="H77" s="174">
        <v>52597.302141799999</v>
      </c>
      <c r="I77" s="174">
        <v>51029.995141799998</v>
      </c>
      <c r="J77" s="174">
        <v>49462.688141799998</v>
      </c>
      <c r="K77" s="174">
        <v>47895.381141799997</v>
      </c>
      <c r="L77" s="174">
        <v>430894.00770160003</v>
      </c>
      <c r="M77" s="175">
        <v>799075.1226941999</v>
      </c>
    </row>
    <row r="78" spans="1:13" s="56" customFormat="1" ht="25.5">
      <c r="A78" s="172" t="s">
        <v>199</v>
      </c>
      <c r="B78" s="173" t="s">
        <v>29</v>
      </c>
      <c r="C78" s="173" t="s">
        <v>243</v>
      </c>
      <c r="D78" s="203" t="s">
        <v>244</v>
      </c>
      <c r="E78" s="174">
        <v>34683.3722509</v>
      </c>
      <c r="F78" s="174">
        <v>33821.014330899998</v>
      </c>
      <c r="G78" s="174">
        <v>32958.656410900003</v>
      </c>
      <c r="H78" s="174">
        <v>32096.298490900001</v>
      </c>
      <c r="I78" s="174">
        <v>31233.940570899998</v>
      </c>
      <c r="J78" s="174">
        <v>30371.582650900004</v>
      </c>
      <c r="K78" s="174">
        <v>29509.224730900001</v>
      </c>
      <c r="L78" s="174">
        <v>270843.50901080004</v>
      </c>
      <c r="M78" s="175">
        <v>495517.59844710008</v>
      </c>
    </row>
    <row r="79" spans="1:13" s="56" customFormat="1">
      <c r="A79" s="172" t="s">
        <v>143</v>
      </c>
      <c r="B79" s="173" t="s">
        <v>29</v>
      </c>
      <c r="C79" s="173" t="s">
        <v>825</v>
      </c>
      <c r="D79" s="203" t="s">
        <v>245</v>
      </c>
      <c r="E79" s="174">
        <v>11365.494909999999</v>
      </c>
      <c r="F79" s="174">
        <v>11085.00691</v>
      </c>
      <c r="G79" s="174">
        <v>10804.518909999999</v>
      </c>
      <c r="H79" s="174">
        <v>10524.030909999999</v>
      </c>
      <c r="I79" s="174">
        <v>10243.54291</v>
      </c>
      <c r="J79" s="174">
        <v>9963.0549099999989</v>
      </c>
      <c r="K79" s="174">
        <v>9682.5669099999996</v>
      </c>
      <c r="L79" s="174">
        <v>84977.88801000001</v>
      </c>
      <c r="M79" s="175">
        <v>158646.10438</v>
      </c>
    </row>
    <row r="80" spans="1:13" s="56" customFormat="1" ht="38.25">
      <c r="A80" s="172" t="s">
        <v>199</v>
      </c>
      <c r="B80" s="173" t="s">
        <v>29</v>
      </c>
      <c r="C80" s="173" t="s">
        <v>240</v>
      </c>
      <c r="D80" s="203" t="s">
        <v>241</v>
      </c>
      <c r="E80" s="174">
        <v>24414.254359999999</v>
      </c>
      <c r="F80" s="174">
        <v>23827.608919999999</v>
      </c>
      <c r="G80" s="174">
        <v>23240.963479999999</v>
      </c>
      <c r="H80" s="174">
        <v>22654.318039999998</v>
      </c>
      <c r="I80" s="174">
        <v>22067.672599999998</v>
      </c>
      <c r="J80" s="174">
        <v>21481.027159999998</v>
      </c>
      <c r="K80" s="174">
        <v>20894.381719999998</v>
      </c>
      <c r="L80" s="174">
        <v>257342.73692</v>
      </c>
      <c r="M80" s="175">
        <v>415922.9632</v>
      </c>
    </row>
    <row r="81" spans="1:173" s="56" customFormat="1">
      <c r="A81" s="172" t="s">
        <v>199</v>
      </c>
      <c r="B81" s="173" t="s">
        <v>29</v>
      </c>
      <c r="C81" s="173" t="s">
        <v>826</v>
      </c>
      <c r="D81" s="203" t="s">
        <v>247</v>
      </c>
      <c r="E81" s="174">
        <v>29811.333559999999</v>
      </c>
      <c r="F81" s="174">
        <v>29067.182359999999</v>
      </c>
      <c r="G81" s="174">
        <v>28323.031160000002</v>
      </c>
      <c r="H81" s="174">
        <v>27578.879959999998</v>
      </c>
      <c r="I81" s="174">
        <v>26834.728759999998</v>
      </c>
      <c r="J81" s="174">
        <v>26090.577559999998</v>
      </c>
      <c r="K81" s="174">
        <v>25346.426360000001</v>
      </c>
      <c r="L81" s="174">
        <v>242116.32272000003</v>
      </c>
      <c r="M81" s="175">
        <v>435168.48243999999</v>
      </c>
    </row>
    <row r="82" spans="1:173" s="56" customFormat="1" ht="25.5">
      <c r="A82" s="172" t="s">
        <v>199</v>
      </c>
      <c r="B82" s="173" t="s">
        <v>29</v>
      </c>
      <c r="C82" s="173" t="s">
        <v>827</v>
      </c>
      <c r="D82" s="203" t="s">
        <v>247</v>
      </c>
      <c r="E82" s="174">
        <v>23760.624250400004</v>
      </c>
      <c r="F82" s="174">
        <v>23157.233050399998</v>
      </c>
      <c r="G82" s="174">
        <v>22553.8418504</v>
      </c>
      <c r="H82" s="174">
        <v>21950.450650400002</v>
      </c>
      <c r="I82" s="174">
        <v>21347.0594504</v>
      </c>
      <c r="J82" s="174">
        <v>20743.668250399998</v>
      </c>
      <c r="K82" s="174">
        <v>20140.2770504</v>
      </c>
      <c r="L82" s="174">
        <v>182602.43100480002</v>
      </c>
      <c r="M82" s="175">
        <v>336255.58555760002</v>
      </c>
    </row>
    <row r="83" spans="1:173" s="56" customFormat="1" ht="38.25">
      <c r="A83" s="172" t="s">
        <v>199</v>
      </c>
      <c r="B83" s="173" t="s">
        <v>29</v>
      </c>
      <c r="C83" s="173" t="s">
        <v>828</v>
      </c>
      <c r="D83" s="203" t="s">
        <v>247</v>
      </c>
      <c r="E83" s="174">
        <v>18396.506240000002</v>
      </c>
      <c r="F83" s="174">
        <v>17937.253280000001</v>
      </c>
      <c r="G83" s="174">
        <v>17478.000319999999</v>
      </c>
      <c r="H83" s="174">
        <v>17018.747360000001</v>
      </c>
      <c r="I83" s="174">
        <v>16559.4944</v>
      </c>
      <c r="J83" s="174">
        <v>16100.24144</v>
      </c>
      <c r="K83" s="174">
        <v>15640.98848</v>
      </c>
      <c r="L83" s="174">
        <v>149370.13088000001</v>
      </c>
      <c r="M83" s="175">
        <v>268501.36239999998</v>
      </c>
    </row>
    <row r="84" spans="1:173" s="56" customFormat="1" ht="38.25">
      <c r="A84" s="172" t="s">
        <v>199</v>
      </c>
      <c r="B84" s="173" t="s">
        <v>29</v>
      </c>
      <c r="C84" s="173" t="s">
        <v>829</v>
      </c>
      <c r="D84" s="203" t="s">
        <v>247</v>
      </c>
      <c r="E84" s="174">
        <v>67109.301248000003</v>
      </c>
      <c r="F84" s="174">
        <v>65428.251488000002</v>
      </c>
      <c r="G84" s="174">
        <v>63747.201728</v>
      </c>
      <c r="H84" s="174">
        <v>62066.151968000006</v>
      </c>
      <c r="I84" s="174">
        <v>60385.102208000004</v>
      </c>
      <c r="J84" s="174">
        <v>58704.052448000002</v>
      </c>
      <c r="K84" s="174">
        <v>57023.002688</v>
      </c>
      <c r="L84" s="174">
        <v>539116.55097600014</v>
      </c>
      <c r="M84" s="175">
        <v>973579.6147520002</v>
      </c>
    </row>
    <row r="85" spans="1:173" s="56" customFormat="1" ht="38.25">
      <c r="A85" s="172" t="s">
        <v>199</v>
      </c>
      <c r="B85" s="173" t="s">
        <v>29</v>
      </c>
      <c r="C85" s="173" t="s">
        <v>830</v>
      </c>
      <c r="D85" s="203" t="s">
        <v>247</v>
      </c>
      <c r="E85" s="174">
        <v>30359.6106</v>
      </c>
      <c r="F85" s="174">
        <v>29601.758760000004</v>
      </c>
      <c r="G85" s="174">
        <v>28843.906920000001</v>
      </c>
      <c r="H85" s="174">
        <v>28086.055080000002</v>
      </c>
      <c r="I85" s="174">
        <v>27328.203240000003</v>
      </c>
      <c r="J85" s="174">
        <v>26570.3514</v>
      </c>
      <c r="K85" s="174">
        <v>25812.49956</v>
      </c>
      <c r="L85" s="174">
        <v>246554.55119999996</v>
      </c>
      <c r="M85" s="175">
        <v>443156.93675999995</v>
      </c>
    </row>
    <row r="86" spans="1:173" s="56" customFormat="1" ht="25.5">
      <c r="A86" s="172" t="s">
        <v>199</v>
      </c>
      <c r="B86" s="173" t="s">
        <v>29</v>
      </c>
      <c r="C86" s="173" t="s">
        <v>251</v>
      </c>
      <c r="D86" s="203">
        <v>45419</v>
      </c>
      <c r="E86" s="174">
        <v>59634</v>
      </c>
      <c r="F86" s="174">
        <v>73710.953840000002</v>
      </c>
      <c r="G86" s="174">
        <v>71378.03224</v>
      </c>
      <c r="H86" s="174">
        <v>69045.110639999999</v>
      </c>
      <c r="I86" s="174">
        <v>66712.189039999997</v>
      </c>
      <c r="J86" s="174">
        <v>64379.267440000003</v>
      </c>
      <c r="K86" s="174">
        <v>31603.345840000002</v>
      </c>
      <c r="L86" s="174">
        <v>0</v>
      </c>
      <c r="M86" s="175">
        <v>436462.89904000005</v>
      </c>
    </row>
    <row r="87" spans="1:173" s="56" customFormat="1" ht="25.5">
      <c r="A87" s="172" t="s">
        <v>199</v>
      </c>
      <c r="B87" s="173" t="s">
        <v>29</v>
      </c>
      <c r="C87" s="173" t="s">
        <v>252</v>
      </c>
      <c r="D87" s="203">
        <v>45419</v>
      </c>
      <c r="E87" s="174">
        <v>60968</v>
      </c>
      <c r="F87" s="174">
        <v>76340.418000000005</v>
      </c>
      <c r="G87" s="174">
        <v>73924.26535999999</v>
      </c>
      <c r="H87" s="174">
        <v>71508.112720000005</v>
      </c>
      <c r="I87" s="174">
        <v>69091.960080000004</v>
      </c>
      <c r="J87" s="174">
        <v>66675.807440000004</v>
      </c>
      <c r="K87" s="174">
        <v>32722.6548</v>
      </c>
      <c r="L87" s="174">
        <v>0</v>
      </c>
      <c r="M87" s="175">
        <v>451231.21840000001</v>
      </c>
    </row>
    <row r="88" spans="1:173" s="56" customFormat="1" ht="38.25">
      <c r="A88" s="172" t="s">
        <v>199</v>
      </c>
      <c r="B88" s="173" t="s">
        <v>29</v>
      </c>
      <c r="C88" s="173" t="s">
        <v>253</v>
      </c>
      <c r="D88" s="203">
        <v>45442</v>
      </c>
      <c r="E88" s="174">
        <v>48333</v>
      </c>
      <c r="F88" s="174">
        <v>55642.350200000001</v>
      </c>
      <c r="G88" s="174">
        <v>54340.34964</v>
      </c>
      <c r="H88" s="174">
        <v>53038.34908</v>
      </c>
      <c r="I88" s="174">
        <v>51736.34852</v>
      </c>
      <c r="J88" s="174">
        <v>50434.347959999999</v>
      </c>
      <c r="K88" s="174">
        <v>49132.347399999999</v>
      </c>
      <c r="L88" s="174">
        <v>504444.46524000005</v>
      </c>
      <c r="M88" s="175">
        <v>867101.55804000003</v>
      </c>
    </row>
    <row r="89" spans="1:173" s="56" customFormat="1" ht="38.25">
      <c r="A89" s="172" t="s">
        <v>199</v>
      </c>
      <c r="B89" s="173" t="s">
        <v>29</v>
      </c>
      <c r="C89" s="173" t="s">
        <v>254</v>
      </c>
      <c r="D89" s="203">
        <v>45470</v>
      </c>
      <c r="E89" s="174">
        <v>19723</v>
      </c>
      <c r="F89" s="174">
        <v>23644.703750000001</v>
      </c>
      <c r="G89" s="174">
        <v>23018.19875</v>
      </c>
      <c r="H89" s="174">
        <v>22391.693749999999</v>
      </c>
      <c r="I89" s="174">
        <v>21765.188750000001</v>
      </c>
      <c r="J89" s="174">
        <v>21138.68375</v>
      </c>
      <c r="K89" s="174">
        <v>20512.178749999999</v>
      </c>
      <c r="L89" s="174">
        <v>133922.25</v>
      </c>
      <c r="M89" s="175">
        <v>286115.89750000002</v>
      </c>
    </row>
    <row r="90" spans="1:173" customFormat="1" ht="25.5">
      <c r="A90" s="172" t="s">
        <v>199</v>
      </c>
      <c r="B90" s="173" t="s">
        <v>29</v>
      </c>
      <c r="C90" s="173" t="s">
        <v>255</v>
      </c>
      <c r="D90" s="203">
        <v>45470</v>
      </c>
      <c r="E90" s="174">
        <v>13576</v>
      </c>
      <c r="F90" s="174">
        <v>16558.592499999999</v>
      </c>
      <c r="G90" s="174">
        <v>16119.8575</v>
      </c>
      <c r="H90" s="174">
        <v>15681.122500000001</v>
      </c>
      <c r="I90" s="174">
        <v>15242.387500000001</v>
      </c>
      <c r="J90" s="174">
        <v>14803.6525</v>
      </c>
      <c r="K90" s="174">
        <v>14364.9175</v>
      </c>
      <c r="L90" s="174">
        <v>93798.88</v>
      </c>
      <c r="M90" s="175">
        <v>200145.41</v>
      </c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7"/>
      <c r="AN90" s="57"/>
      <c r="AO90" s="57"/>
      <c r="AP90" s="57"/>
      <c r="AQ90" s="57"/>
      <c r="AR90" s="57"/>
      <c r="AS90" s="57"/>
      <c r="AT90" s="57"/>
      <c r="AU90" s="57"/>
      <c r="AV90" s="57"/>
      <c r="AW90" s="57"/>
      <c r="AX90" s="57"/>
      <c r="AY90" s="57"/>
      <c r="AZ90" s="57"/>
      <c r="BA90" s="57"/>
      <c r="BB90" s="57"/>
      <c r="BC90" s="57"/>
      <c r="BD90" s="57"/>
      <c r="BE90" s="57"/>
      <c r="BF90" s="57"/>
      <c r="BG90" s="57"/>
      <c r="BH90" s="57"/>
      <c r="BI90" s="57"/>
      <c r="BJ90" s="57"/>
      <c r="BK90" s="57"/>
      <c r="BL90" s="57"/>
      <c r="BM90" s="57"/>
      <c r="BN90" s="57"/>
      <c r="BO90" s="57"/>
      <c r="BP90" s="57"/>
      <c r="BQ90" s="57"/>
      <c r="BR90" s="57"/>
      <c r="BS90" s="57"/>
      <c r="BT90" s="57"/>
      <c r="BU90" s="57"/>
      <c r="BV90" s="57"/>
      <c r="BW90" s="57"/>
      <c r="BX90" s="57"/>
      <c r="BY90" s="57"/>
      <c r="BZ90" s="57"/>
      <c r="CA90" s="57"/>
      <c r="CB90" s="57"/>
      <c r="CC90" s="57"/>
      <c r="CD90" s="57"/>
      <c r="CE90" s="57"/>
      <c r="CF90" s="57"/>
      <c r="CG90" s="57"/>
      <c r="CH90" s="57"/>
      <c r="CI90" s="57"/>
      <c r="CJ90" s="57"/>
      <c r="CK90" s="57"/>
      <c r="CL90" s="57"/>
      <c r="CM90" s="57"/>
      <c r="CN90" s="57"/>
      <c r="CO90" s="57"/>
      <c r="CP90" s="57"/>
      <c r="CQ90" s="57"/>
      <c r="CR90" s="57"/>
      <c r="CS90" s="57"/>
      <c r="CT90" s="57"/>
      <c r="CU90" s="57"/>
      <c r="CV90" s="57"/>
      <c r="CW90" s="57"/>
      <c r="CX90" s="57"/>
      <c r="CY90" s="57"/>
      <c r="CZ90" s="57"/>
      <c r="DA90" s="57"/>
      <c r="DB90" s="57"/>
      <c r="DC90" s="57"/>
      <c r="DD90" s="57"/>
      <c r="DE90" s="57"/>
      <c r="DF90" s="57"/>
      <c r="DG90" s="57"/>
      <c r="DH90" s="57"/>
      <c r="DI90" s="57"/>
      <c r="DJ90" s="57"/>
      <c r="DK90" s="57"/>
      <c r="DL90" s="57"/>
      <c r="DM90" s="57"/>
      <c r="DN90" s="57"/>
      <c r="DO90" s="57"/>
      <c r="DP90" s="57"/>
      <c r="DQ90" s="57"/>
      <c r="DR90" s="57"/>
      <c r="DS90" s="57"/>
      <c r="DT90" s="57"/>
      <c r="DU90" s="57"/>
      <c r="DV90" s="57"/>
      <c r="DW90" s="57"/>
      <c r="DX90" s="57"/>
      <c r="DY90" s="57"/>
      <c r="DZ90" s="57"/>
      <c r="EA90" s="57"/>
      <c r="EB90" s="57"/>
      <c r="EC90" s="57"/>
      <c r="ED90" s="57"/>
      <c r="EE90" s="57"/>
      <c r="EF90" s="57"/>
      <c r="EG90" s="57"/>
      <c r="EH90" s="57"/>
      <c r="EI90" s="57"/>
      <c r="EJ90" s="57"/>
      <c r="EK90" s="57"/>
      <c r="EL90" s="57"/>
      <c r="EM90" s="57"/>
      <c r="EN90" s="57"/>
      <c r="EO90" s="57"/>
      <c r="EP90" s="57"/>
      <c r="EQ90" s="57"/>
      <c r="ER90" s="57"/>
      <c r="ES90" s="57"/>
      <c r="ET90" s="57"/>
      <c r="EU90" s="57"/>
      <c r="EV90" s="57"/>
      <c r="EW90" s="57"/>
      <c r="EX90" s="57"/>
      <c r="EY90" s="57"/>
      <c r="EZ90" s="57"/>
      <c r="FA90" s="57"/>
      <c r="FB90" s="57"/>
      <c r="FC90" s="57"/>
      <c r="FD90" s="57"/>
      <c r="FE90" s="57"/>
      <c r="FF90" s="57"/>
      <c r="FG90" s="57"/>
      <c r="FH90" s="57"/>
      <c r="FI90" s="57"/>
      <c r="FJ90" s="57"/>
      <c r="FK90" s="57"/>
      <c r="FL90" s="57"/>
      <c r="FM90" s="57"/>
      <c r="FN90" s="57"/>
      <c r="FO90" s="57"/>
      <c r="FP90" s="57"/>
      <c r="FQ90" s="57"/>
    </row>
    <row r="91" spans="1:173" s="58" customFormat="1" ht="15.75">
      <c r="A91" s="172" t="s">
        <v>199</v>
      </c>
      <c r="B91" s="173" t="s">
        <v>29</v>
      </c>
      <c r="C91" s="173" t="s">
        <v>256</v>
      </c>
      <c r="D91" s="203">
        <v>45470</v>
      </c>
      <c r="E91" s="174">
        <v>3984</v>
      </c>
      <c r="F91" s="174">
        <v>4956.4736223999998</v>
      </c>
      <c r="G91" s="174">
        <v>4789.8355424000001</v>
      </c>
      <c r="H91" s="174">
        <v>4623.1974623999995</v>
      </c>
      <c r="I91" s="174">
        <v>2196.0893824</v>
      </c>
      <c r="J91" s="174"/>
      <c r="K91" s="174"/>
      <c r="L91" s="174">
        <v>0</v>
      </c>
      <c r="M91" s="175">
        <v>20549.596009600002</v>
      </c>
    </row>
    <row r="92" spans="1:173" s="58" customFormat="1" ht="38.25">
      <c r="A92" s="172" t="s">
        <v>199</v>
      </c>
      <c r="B92" s="173" t="s">
        <v>29</v>
      </c>
      <c r="C92" s="173" t="s">
        <v>831</v>
      </c>
      <c r="D92" s="203">
        <v>45471</v>
      </c>
      <c r="E92" s="174">
        <v>16791</v>
      </c>
      <c r="F92" s="174">
        <v>20079.31062</v>
      </c>
      <c r="G92" s="174">
        <v>19487.3223</v>
      </c>
      <c r="H92" s="174">
        <v>18895.333979999999</v>
      </c>
      <c r="I92" s="174">
        <v>18303.345659999999</v>
      </c>
      <c r="J92" s="174">
        <v>17711.357339999999</v>
      </c>
      <c r="K92" s="174">
        <v>17119.369019999998</v>
      </c>
      <c r="L92" s="174">
        <v>40267.17714</v>
      </c>
      <c r="M92" s="175">
        <v>168654.21606000001</v>
      </c>
    </row>
    <row r="93" spans="1:173" s="58" customFormat="1" ht="38.25">
      <c r="A93" s="172" t="s">
        <v>199</v>
      </c>
      <c r="B93" s="173" t="s">
        <v>29</v>
      </c>
      <c r="C93" s="173" t="s">
        <v>831</v>
      </c>
      <c r="D93" s="203">
        <v>45471</v>
      </c>
      <c r="E93" s="174">
        <v>38993</v>
      </c>
      <c r="F93" s="174">
        <v>46627.822639999999</v>
      </c>
      <c r="G93" s="174">
        <v>45253.125679999997</v>
      </c>
      <c r="H93" s="174">
        <v>43878.428720000004</v>
      </c>
      <c r="I93" s="174">
        <v>42503.731760000002</v>
      </c>
      <c r="J93" s="174">
        <v>41129.034800000001</v>
      </c>
      <c r="K93" s="174">
        <v>39754.33784</v>
      </c>
      <c r="L93" s="174">
        <v>93514.831760000001</v>
      </c>
      <c r="M93" s="175">
        <v>391654.31319999998</v>
      </c>
    </row>
    <row r="94" spans="1:173" s="58" customFormat="1" ht="38.25">
      <c r="A94" s="172" t="s">
        <v>199</v>
      </c>
      <c r="B94" s="173" t="s">
        <v>29</v>
      </c>
      <c r="C94" s="173" t="s">
        <v>787</v>
      </c>
      <c r="D94" s="203">
        <v>45502</v>
      </c>
      <c r="E94" s="174">
        <v>38099</v>
      </c>
      <c r="F94" s="174">
        <v>56232.910699999993</v>
      </c>
      <c r="G94" s="174">
        <v>54764.478139999999</v>
      </c>
      <c r="H94" s="174">
        <v>53296.045579999998</v>
      </c>
      <c r="I94" s="174">
        <v>51827.613019999997</v>
      </c>
      <c r="J94" s="174">
        <v>50359.180459999996</v>
      </c>
      <c r="K94" s="174">
        <v>48890.747900000002</v>
      </c>
      <c r="L94" s="174">
        <v>329201.41104000004</v>
      </c>
      <c r="M94" s="175">
        <v>682671.38683999993</v>
      </c>
    </row>
    <row r="95" spans="1:173" s="58" customFormat="1" ht="38.25">
      <c r="A95" s="172" t="s">
        <v>199</v>
      </c>
      <c r="B95" s="173" t="s">
        <v>29</v>
      </c>
      <c r="C95" s="173" t="s">
        <v>788</v>
      </c>
      <c r="D95" s="203">
        <v>45502</v>
      </c>
      <c r="E95" s="174">
        <v>22059</v>
      </c>
      <c r="F95" s="174">
        <v>43777.093000000001</v>
      </c>
      <c r="G95" s="174">
        <v>42518.30012</v>
      </c>
      <c r="H95" s="174">
        <v>41259.507239999999</v>
      </c>
      <c r="I95" s="174">
        <v>40000.714359999998</v>
      </c>
      <c r="J95" s="174">
        <v>38741.921480000005</v>
      </c>
      <c r="K95" s="174">
        <v>37483.128599999996</v>
      </c>
      <c r="L95" s="174">
        <v>96670.628520000013</v>
      </c>
      <c r="M95" s="175">
        <v>362510.29332000006</v>
      </c>
    </row>
    <row r="96" spans="1:173" s="58" customFormat="1" ht="25.5">
      <c r="A96" s="172" t="s">
        <v>199</v>
      </c>
      <c r="B96" s="173" t="s">
        <v>29</v>
      </c>
      <c r="C96" s="173" t="s">
        <v>789</v>
      </c>
      <c r="D96" s="203">
        <v>45545</v>
      </c>
      <c r="E96" s="174">
        <v>11326</v>
      </c>
      <c r="F96" s="174">
        <v>20611.182499999999</v>
      </c>
      <c r="G96" s="174">
        <v>19993.692500000001</v>
      </c>
      <c r="H96" s="174">
        <v>19376.202499999999</v>
      </c>
      <c r="I96" s="174">
        <v>14172.7125</v>
      </c>
      <c r="J96" s="174"/>
      <c r="K96" s="174"/>
      <c r="L96" s="174">
        <v>0</v>
      </c>
      <c r="M96" s="175">
        <v>85479.79</v>
      </c>
    </row>
    <row r="97" spans="1:13" s="58" customFormat="1" ht="38.25">
      <c r="A97" s="172" t="s">
        <v>143</v>
      </c>
      <c r="B97" s="173" t="s">
        <v>29</v>
      </c>
      <c r="C97" s="173" t="s">
        <v>253</v>
      </c>
      <c r="D97" s="203">
        <v>45551</v>
      </c>
      <c r="E97" s="174">
        <v>5542</v>
      </c>
      <c r="F97" s="174">
        <v>8580.3621000000003</v>
      </c>
      <c r="G97" s="174">
        <v>8384.3856599999999</v>
      </c>
      <c r="H97" s="174">
        <v>8188.4092199999996</v>
      </c>
      <c r="I97" s="174">
        <v>7992.4327800000001</v>
      </c>
      <c r="J97" s="174">
        <v>7796.4563400000006</v>
      </c>
      <c r="K97" s="174">
        <v>7600.4799000000003</v>
      </c>
      <c r="L97" s="174">
        <v>79690.382659999988</v>
      </c>
      <c r="M97" s="175">
        <v>133774.90865999999</v>
      </c>
    </row>
    <row r="98" spans="1:13" s="58" customFormat="1" ht="25.5">
      <c r="A98" s="172" t="s">
        <v>143</v>
      </c>
      <c r="B98" s="173" t="s">
        <v>29</v>
      </c>
      <c r="C98" s="173" t="s">
        <v>790</v>
      </c>
      <c r="D98" s="203">
        <v>45551</v>
      </c>
      <c r="E98" s="174">
        <v>6530</v>
      </c>
      <c r="F98" s="174">
        <v>11890.724259999999</v>
      </c>
      <c r="G98" s="174">
        <v>11543.2261</v>
      </c>
      <c r="H98" s="174">
        <v>11195.727940000001</v>
      </c>
      <c r="I98" s="174">
        <v>8189.2297799999997</v>
      </c>
      <c r="J98" s="174"/>
      <c r="K98" s="174"/>
      <c r="L98" s="174">
        <v>0</v>
      </c>
      <c r="M98" s="175">
        <v>49348.908080000001</v>
      </c>
    </row>
    <row r="99" spans="1:13" ht="16.899999999999999" customHeight="1">
      <c r="A99" s="172" t="s">
        <v>199</v>
      </c>
      <c r="B99" s="173" t="s">
        <v>29</v>
      </c>
      <c r="C99" s="173" t="s">
        <v>791</v>
      </c>
      <c r="D99" s="203">
        <v>45551</v>
      </c>
      <c r="E99" s="174">
        <v>5085</v>
      </c>
      <c r="F99" s="174">
        <v>9211.6718504</v>
      </c>
      <c r="G99" s="174">
        <v>8941.6288903999994</v>
      </c>
      <c r="H99" s="174">
        <v>8671.5859304000005</v>
      </c>
      <c r="I99" s="174">
        <v>5461.2629704000001</v>
      </c>
      <c r="J99" s="174"/>
      <c r="K99" s="174"/>
      <c r="L99" s="174">
        <v>0</v>
      </c>
      <c r="M99" s="175">
        <v>37371.149641600001</v>
      </c>
    </row>
    <row r="100" spans="1:13" s="58" customFormat="1" ht="38.25">
      <c r="A100" s="172" t="s">
        <v>199</v>
      </c>
      <c r="B100" s="173" t="s">
        <v>29</v>
      </c>
      <c r="C100" s="173" t="s">
        <v>792</v>
      </c>
      <c r="D100" s="203">
        <v>45583</v>
      </c>
      <c r="E100" s="174">
        <v>8747</v>
      </c>
      <c r="F100" s="174">
        <v>33258.776120000002</v>
      </c>
      <c r="G100" s="174">
        <v>32330.715319999999</v>
      </c>
      <c r="H100" s="174">
        <v>31402.65452</v>
      </c>
      <c r="I100" s="174">
        <v>30474.593720000001</v>
      </c>
      <c r="J100" s="174">
        <v>29546.532920000001</v>
      </c>
      <c r="K100" s="174">
        <v>21711.472119999999</v>
      </c>
      <c r="L100" s="174">
        <v>0</v>
      </c>
      <c r="M100" s="175">
        <v>187471.74471999999</v>
      </c>
    </row>
    <row r="101" spans="1:13" s="58" customFormat="1" ht="15.75">
      <c r="A101" s="172" t="s">
        <v>199</v>
      </c>
      <c r="B101" s="173" t="s">
        <v>29</v>
      </c>
      <c r="C101" s="173" t="s">
        <v>793</v>
      </c>
      <c r="D101" s="203">
        <v>45593</v>
      </c>
      <c r="E101" s="174">
        <v>4079.6001232000003</v>
      </c>
      <c r="F101" s="174">
        <v>19536.00044</v>
      </c>
      <c r="G101" s="174">
        <v>34227.26586</v>
      </c>
      <c r="H101" s="174">
        <v>33400.327539999998</v>
      </c>
      <c r="I101" s="174">
        <v>32573.389220000001</v>
      </c>
      <c r="J101" s="174">
        <v>31216.450900000003</v>
      </c>
      <c r="K101" s="174">
        <v>28821.57648</v>
      </c>
      <c r="L101" s="174">
        <v>325876.38511999999</v>
      </c>
      <c r="M101" s="175">
        <v>509730.99568320002</v>
      </c>
    </row>
    <row r="102" spans="1:13" s="58" customFormat="1" ht="25.5">
      <c r="A102" s="172" t="s">
        <v>199</v>
      </c>
      <c r="B102" s="173" t="s">
        <v>29</v>
      </c>
      <c r="C102" s="173" t="s">
        <v>794</v>
      </c>
      <c r="D102" s="203">
        <v>45593</v>
      </c>
      <c r="E102" s="174">
        <v>4715.0533484999996</v>
      </c>
      <c r="F102" s="174">
        <v>21457.804649999998</v>
      </c>
      <c r="G102" s="174">
        <v>36838.370280000003</v>
      </c>
      <c r="H102" s="174">
        <v>35972.632799999999</v>
      </c>
      <c r="I102" s="174">
        <v>35106.895320000003</v>
      </c>
      <c r="J102" s="174">
        <v>34082.15784</v>
      </c>
      <c r="K102" s="174">
        <v>32746.039530000002</v>
      </c>
      <c r="L102" s="174">
        <v>370253.16941999999</v>
      </c>
      <c r="M102" s="175">
        <v>571172.12318849994</v>
      </c>
    </row>
    <row r="103" spans="1:13" s="58" customFormat="1" ht="15.75">
      <c r="A103" s="172" t="s">
        <v>199</v>
      </c>
      <c r="B103" s="173" t="s">
        <v>29</v>
      </c>
      <c r="C103" s="173" t="s">
        <v>795</v>
      </c>
      <c r="D103" s="203">
        <v>45593</v>
      </c>
      <c r="E103" s="174">
        <v>10683</v>
      </c>
      <c r="F103" s="174">
        <v>48424.091039999999</v>
      </c>
      <c r="G103" s="174">
        <v>47176.861120000001</v>
      </c>
      <c r="H103" s="174">
        <v>45929.631199999996</v>
      </c>
      <c r="I103" s="174">
        <v>44682.401279999998</v>
      </c>
      <c r="J103" s="174">
        <v>43435.17136</v>
      </c>
      <c r="K103" s="174">
        <v>42187.941439999995</v>
      </c>
      <c r="L103" s="174">
        <v>292575.25439999998</v>
      </c>
      <c r="M103" s="175">
        <v>575094.3518399999</v>
      </c>
    </row>
    <row r="104" spans="1:13" s="58" customFormat="1" ht="15.75">
      <c r="A104" s="172" t="s">
        <v>199</v>
      </c>
      <c r="B104" s="173" t="s">
        <v>29</v>
      </c>
      <c r="C104" s="173" t="s">
        <v>796</v>
      </c>
      <c r="D104" s="203">
        <v>45593</v>
      </c>
      <c r="E104" s="174">
        <v>3076</v>
      </c>
      <c r="F104" s="174">
        <v>14079.481400000001</v>
      </c>
      <c r="G104" s="174">
        <v>13716.800279999999</v>
      </c>
      <c r="H104" s="174">
        <v>13354.119159999998</v>
      </c>
      <c r="I104" s="174">
        <v>12991.438039999999</v>
      </c>
      <c r="J104" s="174">
        <v>12628.75692</v>
      </c>
      <c r="K104" s="174">
        <v>12266.075799999999</v>
      </c>
      <c r="L104" s="174">
        <v>85021.086079999994</v>
      </c>
      <c r="M104" s="175">
        <v>167133.75767999998</v>
      </c>
    </row>
    <row r="105" spans="1:13" s="58" customFormat="1" ht="25.5">
      <c r="A105" s="172" t="s">
        <v>199</v>
      </c>
      <c r="B105" s="173" t="s">
        <v>29</v>
      </c>
      <c r="C105" s="173" t="s">
        <v>797</v>
      </c>
      <c r="D105" s="203">
        <v>45593</v>
      </c>
      <c r="E105" s="174">
        <v>3380</v>
      </c>
      <c r="F105" s="174">
        <v>17753.619839999999</v>
      </c>
      <c r="G105" s="174">
        <v>17296.361279999997</v>
      </c>
      <c r="H105" s="174">
        <v>16839.102719999999</v>
      </c>
      <c r="I105" s="174">
        <v>16381.844160000001</v>
      </c>
      <c r="J105" s="174">
        <v>15924.585599999999</v>
      </c>
      <c r="K105" s="174">
        <v>15467.32704</v>
      </c>
      <c r="L105" s="174">
        <v>107277.30816</v>
      </c>
      <c r="M105" s="175">
        <v>210320.14879999997</v>
      </c>
    </row>
    <row r="106" spans="1:13" s="58" customFormat="1" ht="25.5">
      <c r="A106" s="172" t="s">
        <v>199</v>
      </c>
      <c r="B106" s="173" t="s">
        <v>29</v>
      </c>
      <c r="C106" s="173" t="s">
        <v>798</v>
      </c>
      <c r="D106" s="203">
        <v>45593</v>
      </c>
      <c r="E106" s="174">
        <v>6097</v>
      </c>
      <c r="F106" s="174">
        <v>32932.07892</v>
      </c>
      <c r="G106" s="174">
        <v>32037.379560000001</v>
      </c>
      <c r="H106" s="174">
        <v>31142.680199999999</v>
      </c>
      <c r="I106" s="174">
        <v>29154.98084</v>
      </c>
      <c r="J106" s="174">
        <v>25025.307519999998</v>
      </c>
      <c r="K106" s="174">
        <v>24306.712319999999</v>
      </c>
      <c r="L106" s="174">
        <v>168568.27135999998</v>
      </c>
      <c r="M106" s="175">
        <v>349264.41071999999</v>
      </c>
    </row>
    <row r="107" spans="1:13" s="58" customFormat="1" ht="25.5">
      <c r="A107" s="172" t="s">
        <v>199</v>
      </c>
      <c r="B107" s="173" t="s">
        <v>29</v>
      </c>
      <c r="C107" s="173" t="s">
        <v>799</v>
      </c>
      <c r="D107" s="203">
        <v>45593</v>
      </c>
      <c r="E107" s="174">
        <v>1932</v>
      </c>
      <c r="F107" s="174">
        <v>10195.469439999999</v>
      </c>
      <c r="G107" s="174">
        <v>9932.8438399999995</v>
      </c>
      <c r="H107" s="174">
        <v>9670.2182400000002</v>
      </c>
      <c r="I107" s="174">
        <v>9407.5926399999989</v>
      </c>
      <c r="J107" s="174">
        <v>9144.9670399999995</v>
      </c>
      <c r="K107" s="174">
        <v>8882.3414400000001</v>
      </c>
      <c r="L107" s="174">
        <v>61572.209920000001</v>
      </c>
      <c r="M107" s="175">
        <v>120737.64255999999</v>
      </c>
    </row>
    <row r="108" spans="1:13" s="58" customFormat="1" ht="38.25">
      <c r="A108" s="172" t="s">
        <v>199</v>
      </c>
      <c r="B108" s="173" t="s">
        <v>29</v>
      </c>
      <c r="C108" s="173" t="s">
        <v>800</v>
      </c>
      <c r="D108" s="203">
        <v>45593</v>
      </c>
      <c r="E108" s="174">
        <v>4637</v>
      </c>
      <c r="F108" s="174">
        <v>20720.063020000001</v>
      </c>
      <c r="G108" s="174">
        <v>20142.253420000001</v>
      </c>
      <c r="H108" s="174">
        <v>19564.44382</v>
      </c>
      <c r="I108" s="174">
        <v>18986.63422</v>
      </c>
      <c r="J108" s="174">
        <v>18408.824619999999</v>
      </c>
      <c r="K108" s="174">
        <v>17831.015019999999</v>
      </c>
      <c r="L108" s="174">
        <v>50020.187460000001</v>
      </c>
      <c r="M108" s="175">
        <v>170310.42157999999</v>
      </c>
    </row>
    <row r="109" spans="1:13" s="58" customFormat="1" ht="15.75">
      <c r="A109" s="172"/>
      <c r="B109" s="176" t="s">
        <v>257</v>
      </c>
      <c r="C109" s="172" t="s">
        <v>30</v>
      </c>
      <c r="D109" s="172" t="s">
        <v>30</v>
      </c>
      <c r="E109" s="175">
        <f>SUM(E12:E108)</f>
        <v>5116287.1021832973</v>
      </c>
      <c r="F109" s="175">
        <f t="shared" ref="F109:M109" si="0">SUM(F12:F108)</f>
        <v>4874864.9109419985</v>
      </c>
      <c r="G109" s="175">
        <f t="shared" si="0"/>
        <v>4413794.4156545997</v>
      </c>
      <c r="H109" s="175">
        <f t="shared" si="0"/>
        <v>3910578.4894742002</v>
      </c>
      <c r="I109" s="175">
        <f t="shared" si="0"/>
        <v>3666289.3559631016</v>
      </c>
      <c r="J109" s="175">
        <f t="shared" si="0"/>
        <v>3428027.5949991005</v>
      </c>
      <c r="K109" s="175">
        <f t="shared" si="0"/>
        <v>3122063.4175291001</v>
      </c>
      <c r="L109" s="175">
        <f t="shared" si="0"/>
        <v>18724304.398545302</v>
      </c>
      <c r="M109" s="175">
        <f t="shared" si="0"/>
        <v>47256209.685290694</v>
      </c>
    </row>
    <row r="110" spans="1:13" s="58" customFormat="1" ht="15.75">
      <c r="A110" s="177"/>
      <c r="B110" s="178"/>
      <c r="C110" s="178"/>
      <c r="D110" s="178"/>
      <c r="E110" s="179"/>
      <c r="F110" s="179"/>
      <c r="G110" s="179"/>
      <c r="H110" s="179"/>
      <c r="I110" s="179"/>
      <c r="J110" s="179"/>
      <c r="K110" s="179"/>
      <c r="L110" s="179"/>
      <c r="M110" s="180"/>
    </row>
    <row r="111" spans="1:13" s="58" customFormat="1" ht="15.75">
      <c r="A111" s="181"/>
      <c r="B111" s="181" t="s">
        <v>258</v>
      </c>
      <c r="C111" s="182"/>
      <c r="D111" s="182"/>
      <c r="E111" s="183"/>
      <c r="F111" s="183"/>
      <c r="G111" s="183"/>
      <c r="H111" s="183"/>
      <c r="I111" s="183"/>
      <c r="J111" s="183"/>
      <c r="K111" s="183"/>
      <c r="L111" s="183"/>
      <c r="M111" s="184"/>
    </row>
    <row r="112" spans="1:13" s="58" customFormat="1" ht="25.5">
      <c r="A112" s="172">
        <v>9560</v>
      </c>
      <c r="B112" s="173" t="s">
        <v>259</v>
      </c>
      <c r="C112" s="173" t="s">
        <v>260</v>
      </c>
      <c r="D112" s="172" t="s">
        <v>261</v>
      </c>
      <c r="E112" s="174">
        <v>31004</v>
      </c>
      <c r="F112" s="174">
        <v>31004</v>
      </c>
      <c r="G112" s="174">
        <v>15502</v>
      </c>
      <c r="H112" s="174">
        <v>0</v>
      </c>
      <c r="I112" s="174">
        <v>0</v>
      </c>
      <c r="J112" s="174">
        <v>0</v>
      </c>
      <c r="K112" s="174">
        <v>0</v>
      </c>
      <c r="L112" s="174">
        <v>0</v>
      </c>
      <c r="M112" s="175">
        <v>77510</v>
      </c>
    </row>
    <row r="113" spans="1:13" s="58" customFormat="1" ht="15.75">
      <c r="A113" s="172">
        <v>9560</v>
      </c>
      <c r="B113" s="173" t="s">
        <v>262</v>
      </c>
      <c r="C113" s="173" t="s">
        <v>263</v>
      </c>
      <c r="D113" s="172" t="s">
        <v>264</v>
      </c>
      <c r="E113" s="174">
        <v>590</v>
      </c>
      <c r="F113" s="174">
        <v>569</v>
      </c>
      <c r="G113" s="174">
        <v>0</v>
      </c>
      <c r="H113" s="174">
        <v>0</v>
      </c>
      <c r="I113" s="174">
        <v>0</v>
      </c>
      <c r="J113" s="174">
        <v>0</v>
      </c>
      <c r="K113" s="174">
        <v>0</v>
      </c>
      <c r="L113" s="174">
        <v>0</v>
      </c>
      <c r="M113" s="175">
        <v>1159</v>
      </c>
    </row>
    <row r="114" spans="1:13" s="58" customFormat="1" ht="15.75">
      <c r="A114" s="172">
        <v>9560</v>
      </c>
      <c r="B114" s="173" t="s">
        <v>262</v>
      </c>
      <c r="C114" s="173" t="s">
        <v>263</v>
      </c>
      <c r="D114" s="172" t="s">
        <v>265</v>
      </c>
      <c r="E114" s="174">
        <v>162</v>
      </c>
      <c r="F114" s="174">
        <v>157</v>
      </c>
      <c r="G114" s="174">
        <v>152</v>
      </c>
      <c r="H114" s="174">
        <v>147</v>
      </c>
      <c r="I114" s="174">
        <v>0</v>
      </c>
      <c r="J114" s="174">
        <v>0</v>
      </c>
      <c r="K114" s="174">
        <v>0</v>
      </c>
      <c r="L114" s="174">
        <v>0</v>
      </c>
      <c r="M114" s="175">
        <v>618</v>
      </c>
    </row>
    <row r="115" spans="1:13" s="58" customFormat="1" ht="15.75">
      <c r="A115" s="172">
        <v>9560</v>
      </c>
      <c r="B115" s="173" t="s">
        <v>262</v>
      </c>
      <c r="C115" s="173" t="s">
        <v>267</v>
      </c>
      <c r="D115" s="172" t="s">
        <v>265</v>
      </c>
      <c r="E115" s="174">
        <v>586</v>
      </c>
      <c r="F115" s="174">
        <v>565</v>
      </c>
      <c r="G115" s="174">
        <v>0</v>
      </c>
      <c r="H115" s="174">
        <v>0</v>
      </c>
      <c r="I115" s="174">
        <v>0</v>
      </c>
      <c r="J115" s="174">
        <v>0</v>
      </c>
      <c r="K115" s="174">
        <v>0</v>
      </c>
      <c r="L115" s="174">
        <v>0</v>
      </c>
      <c r="M115" s="175">
        <v>1151</v>
      </c>
    </row>
    <row r="116" spans="1:13" s="58" customFormat="1" ht="15.75">
      <c r="A116" s="172">
        <v>9560</v>
      </c>
      <c r="B116" s="173" t="s">
        <v>262</v>
      </c>
      <c r="C116" s="173" t="s">
        <v>267</v>
      </c>
      <c r="D116" s="172" t="s">
        <v>268</v>
      </c>
      <c r="E116" s="174">
        <v>755</v>
      </c>
      <c r="F116" s="174">
        <v>730</v>
      </c>
      <c r="G116" s="174">
        <v>694</v>
      </c>
      <c r="H116" s="174">
        <v>604</v>
      </c>
      <c r="I116" s="174">
        <v>0</v>
      </c>
      <c r="J116" s="174">
        <v>0</v>
      </c>
      <c r="K116" s="174">
        <v>0</v>
      </c>
      <c r="L116" s="174">
        <v>0</v>
      </c>
      <c r="M116" s="175">
        <v>2783</v>
      </c>
    </row>
    <row r="117" spans="1:13" s="58" customFormat="1" ht="15.75">
      <c r="A117" s="172">
        <v>9560</v>
      </c>
      <c r="B117" s="173" t="s">
        <v>262</v>
      </c>
      <c r="C117" s="173" t="s">
        <v>267</v>
      </c>
      <c r="D117" s="172" t="s">
        <v>269</v>
      </c>
      <c r="E117" s="174">
        <v>321</v>
      </c>
      <c r="F117" s="174">
        <v>311</v>
      </c>
      <c r="G117" s="174">
        <v>301</v>
      </c>
      <c r="H117" s="174">
        <v>291</v>
      </c>
      <c r="I117" s="174">
        <v>281</v>
      </c>
      <c r="J117" s="174">
        <v>0</v>
      </c>
      <c r="K117" s="174">
        <v>0</v>
      </c>
      <c r="L117" s="174">
        <v>0</v>
      </c>
      <c r="M117" s="175">
        <v>1505</v>
      </c>
    </row>
    <row r="118" spans="1:13" s="58" customFormat="1" ht="15.75">
      <c r="A118" s="172">
        <v>9560</v>
      </c>
      <c r="B118" s="173" t="s">
        <v>262</v>
      </c>
      <c r="C118" s="173" t="s">
        <v>267</v>
      </c>
      <c r="D118" s="172" t="s">
        <v>270</v>
      </c>
      <c r="E118" s="174">
        <v>908</v>
      </c>
      <c r="F118" s="174">
        <v>799</v>
      </c>
      <c r="G118" s="174">
        <v>81</v>
      </c>
      <c r="H118" s="174">
        <v>0</v>
      </c>
      <c r="I118" s="174">
        <v>0</v>
      </c>
      <c r="J118" s="174">
        <v>0</v>
      </c>
      <c r="K118" s="174">
        <v>0</v>
      </c>
      <c r="L118" s="174">
        <v>0</v>
      </c>
      <c r="M118" s="175">
        <v>1788</v>
      </c>
    </row>
    <row r="119" spans="1:13" s="58" customFormat="1" ht="15.75">
      <c r="A119" s="172">
        <v>9560</v>
      </c>
      <c r="B119" s="173" t="s">
        <v>262</v>
      </c>
      <c r="C119" s="173" t="s">
        <v>267</v>
      </c>
      <c r="D119" s="172" t="s">
        <v>266</v>
      </c>
      <c r="E119" s="174">
        <v>461</v>
      </c>
      <c r="F119" s="174">
        <v>461</v>
      </c>
      <c r="G119" s="174">
        <v>461</v>
      </c>
      <c r="H119" s="174">
        <v>461</v>
      </c>
      <c r="I119" s="174">
        <v>0</v>
      </c>
      <c r="J119" s="174">
        <v>0</v>
      </c>
      <c r="K119" s="174">
        <v>0</v>
      </c>
      <c r="L119" s="174">
        <v>0</v>
      </c>
      <c r="M119" s="175">
        <v>1844</v>
      </c>
    </row>
    <row r="120" spans="1:13" s="58" customFormat="1" ht="15.75">
      <c r="A120" s="172">
        <v>9560</v>
      </c>
      <c r="B120" s="173" t="s">
        <v>262</v>
      </c>
      <c r="C120" s="173" t="s">
        <v>267</v>
      </c>
      <c r="D120" s="172" t="s">
        <v>264</v>
      </c>
      <c r="E120" s="174">
        <v>615</v>
      </c>
      <c r="F120" s="174">
        <v>473</v>
      </c>
      <c r="G120" s="174">
        <v>0</v>
      </c>
      <c r="H120" s="174">
        <v>0</v>
      </c>
      <c r="I120" s="174">
        <v>0</v>
      </c>
      <c r="J120" s="174">
        <v>0</v>
      </c>
      <c r="K120" s="174">
        <v>0</v>
      </c>
      <c r="L120" s="174">
        <v>0</v>
      </c>
      <c r="M120" s="175">
        <v>1088</v>
      </c>
    </row>
    <row r="121" spans="1:13" s="58" customFormat="1" ht="15.75">
      <c r="A121" s="172">
        <v>9560</v>
      </c>
      <c r="B121" s="173" t="s">
        <v>271</v>
      </c>
      <c r="C121" s="173" t="s">
        <v>263</v>
      </c>
      <c r="D121" s="172" t="s">
        <v>272</v>
      </c>
      <c r="E121" s="174">
        <v>449</v>
      </c>
      <c r="F121" s="174">
        <v>434</v>
      </c>
      <c r="G121" s="174">
        <v>0</v>
      </c>
      <c r="H121" s="174">
        <v>0</v>
      </c>
      <c r="I121" s="174">
        <v>0</v>
      </c>
      <c r="J121" s="174">
        <v>0</v>
      </c>
      <c r="K121" s="174">
        <v>0</v>
      </c>
      <c r="L121" s="174">
        <v>0</v>
      </c>
      <c r="M121" s="175">
        <v>883</v>
      </c>
    </row>
    <row r="122" spans="1:13" s="58" customFormat="1" ht="15.75">
      <c r="A122" s="172">
        <v>9560</v>
      </c>
      <c r="B122" s="173" t="s">
        <v>271</v>
      </c>
      <c r="C122" s="173" t="s">
        <v>263</v>
      </c>
      <c r="D122" s="172" t="s">
        <v>273</v>
      </c>
      <c r="E122" s="174">
        <v>273</v>
      </c>
      <c r="F122" s="174">
        <v>37</v>
      </c>
      <c r="G122" s="174">
        <v>0</v>
      </c>
      <c r="H122" s="174">
        <v>0</v>
      </c>
      <c r="I122" s="174">
        <v>0</v>
      </c>
      <c r="J122" s="174">
        <v>0</v>
      </c>
      <c r="K122" s="174">
        <v>0</v>
      </c>
      <c r="L122" s="174">
        <v>0</v>
      </c>
      <c r="M122" s="175">
        <v>310</v>
      </c>
    </row>
    <row r="123" spans="1:13" s="58" customFormat="1" ht="15.75">
      <c r="A123" s="172">
        <v>9560</v>
      </c>
      <c r="B123" s="173" t="s">
        <v>262</v>
      </c>
      <c r="C123" s="173" t="s">
        <v>263</v>
      </c>
      <c r="D123" s="172" t="s">
        <v>273</v>
      </c>
      <c r="E123" s="174">
        <v>675</v>
      </c>
      <c r="F123" s="174">
        <v>606</v>
      </c>
      <c r="G123" s="174">
        <v>533</v>
      </c>
      <c r="H123" s="174">
        <v>469</v>
      </c>
      <c r="I123" s="174">
        <v>411</v>
      </c>
      <c r="J123" s="174">
        <v>0</v>
      </c>
      <c r="K123" s="174">
        <v>0</v>
      </c>
      <c r="L123" s="174">
        <v>0</v>
      </c>
      <c r="M123" s="175">
        <v>2694</v>
      </c>
    </row>
    <row r="124" spans="1:13" s="58" customFormat="1" ht="15.75">
      <c r="A124" s="172">
        <v>9560</v>
      </c>
      <c r="B124" s="173" t="s">
        <v>271</v>
      </c>
      <c r="C124" s="173" t="s">
        <v>267</v>
      </c>
      <c r="D124" s="172" t="s">
        <v>272</v>
      </c>
      <c r="E124" s="174">
        <v>482</v>
      </c>
      <c r="F124" s="174">
        <v>424</v>
      </c>
      <c r="G124" s="174">
        <v>373</v>
      </c>
      <c r="H124" s="174">
        <v>81</v>
      </c>
      <c r="I124" s="174">
        <v>0</v>
      </c>
      <c r="J124" s="174">
        <v>0</v>
      </c>
      <c r="K124" s="174">
        <v>0</v>
      </c>
      <c r="L124" s="174">
        <v>0</v>
      </c>
      <c r="M124" s="175">
        <v>1360</v>
      </c>
    </row>
    <row r="125" spans="1:13" s="58" customFormat="1" ht="15.75">
      <c r="A125" s="172">
        <v>9560</v>
      </c>
      <c r="B125" s="173" t="s">
        <v>262</v>
      </c>
      <c r="C125" s="173" t="s">
        <v>267</v>
      </c>
      <c r="D125" s="172" t="s">
        <v>272</v>
      </c>
      <c r="E125" s="174">
        <v>0</v>
      </c>
      <c r="F125" s="174">
        <v>0</v>
      </c>
      <c r="G125" s="174">
        <v>0</v>
      </c>
      <c r="H125" s="174">
        <v>0</v>
      </c>
      <c r="I125" s="174">
        <v>0</v>
      </c>
      <c r="J125" s="174">
        <v>0</v>
      </c>
      <c r="K125" s="174">
        <v>0</v>
      </c>
      <c r="L125" s="174">
        <v>0</v>
      </c>
      <c r="M125" s="175">
        <v>0</v>
      </c>
    </row>
    <row r="126" spans="1:13" s="58" customFormat="1" ht="15.75">
      <c r="A126" s="172">
        <v>9560</v>
      </c>
      <c r="B126" s="173" t="s">
        <v>271</v>
      </c>
      <c r="C126" s="173" t="s">
        <v>267</v>
      </c>
      <c r="D126" s="172" t="s">
        <v>274</v>
      </c>
      <c r="E126" s="174">
        <v>220</v>
      </c>
      <c r="F126" s="174">
        <v>215</v>
      </c>
      <c r="G126" s="174">
        <v>210</v>
      </c>
      <c r="H126" s="174">
        <v>205</v>
      </c>
      <c r="I126" s="174">
        <v>200</v>
      </c>
      <c r="J126" s="174">
        <v>195</v>
      </c>
      <c r="K126" s="174">
        <v>575</v>
      </c>
      <c r="L126" s="174">
        <v>0</v>
      </c>
      <c r="M126" s="175">
        <v>1820</v>
      </c>
    </row>
    <row r="127" spans="1:13" s="58" customFormat="1" ht="15.75">
      <c r="A127" s="172">
        <v>9560</v>
      </c>
      <c r="B127" s="173" t="s">
        <v>271</v>
      </c>
      <c r="C127" s="173" t="s">
        <v>267</v>
      </c>
      <c r="D127" s="172" t="s">
        <v>275</v>
      </c>
      <c r="E127" s="174">
        <v>1806</v>
      </c>
      <c r="F127" s="174">
        <v>1751</v>
      </c>
      <c r="G127" s="174">
        <v>1696</v>
      </c>
      <c r="H127" s="174">
        <v>1641</v>
      </c>
      <c r="I127" s="174">
        <v>1586</v>
      </c>
      <c r="J127" s="174">
        <v>1531</v>
      </c>
      <c r="K127" s="174">
        <v>0</v>
      </c>
      <c r="L127" s="174">
        <v>0</v>
      </c>
      <c r="M127" s="175">
        <v>10011</v>
      </c>
    </row>
    <row r="128" spans="1:13" s="58" customFormat="1" ht="15.75">
      <c r="A128" s="172">
        <v>9560</v>
      </c>
      <c r="B128" s="173" t="s">
        <v>271</v>
      </c>
      <c r="C128" s="173" t="s">
        <v>267</v>
      </c>
      <c r="D128" s="172" t="s">
        <v>276</v>
      </c>
      <c r="E128" s="174">
        <v>546</v>
      </c>
      <c r="F128" s="174">
        <v>547</v>
      </c>
      <c r="G128" s="174">
        <v>0</v>
      </c>
      <c r="H128" s="174">
        <v>0</v>
      </c>
      <c r="I128" s="174">
        <v>0</v>
      </c>
      <c r="J128" s="174">
        <v>0</v>
      </c>
      <c r="K128" s="174">
        <v>0</v>
      </c>
      <c r="L128" s="174">
        <v>0</v>
      </c>
      <c r="M128" s="175">
        <v>1093</v>
      </c>
    </row>
    <row r="129" spans="1:173" s="58" customFormat="1" ht="15.75">
      <c r="A129" s="172">
        <v>9560</v>
      </c>
      <c r="B129" s="173" t="s">
        <v>271</v>
      </c>
      <c r="C129" s="173" t="s">
        <v>267</v>
      </c>
      <c r="D129" s="172" t="s">
        <v>277</v>
      </c>
      <c r="E129" s="174">
        <v>207</v>
      </c>
      <c r="F129" s="174">
        <v>201</v>
      </c>
      <c r="G129" s="174">
        <v>195</v>
      </c>
      <c r="H129" s="174">
        <v>189</v>
      </c>
      <c r="I129" s="174">
        <v>183</v>
      </c>
      <c r="J129" s="174">
        <v>91</v>
      </c>
      <c r="K129" s="174">
        <v>0</v>
      </c>
      <c r="L129" s="174">
        <v>0</v>
      </c>
      <c r="M129" s="175">
        <v>1066</v>
      </c>
    </row>
    <row r="130" spans="1:173" s="58" customFormat="1" ht="15.75">
      <c r="A130" s="172">
        <v>9560</v>
      </c>
      <c r="B130" s="173" t="s">
        <v>271</v>
      </c>
      <c r="C130" s="173" t="s">
        <v>267</v>
      </c>
      <c r="D130" s="172" t="s">
        <v>278</v>
      </c>
      <c r="E130" s="174">
        <v>320</v>
      </c>
      <c r="F130" s="174">
        <v>310</v>
      </c>
      <c r="G130" s="174">
        <v>300</v>
      </c>
      <c r="H130" s="174">
        <v>290</v>
      </c>
      <c r="I130" s="174">
        <v>280</v>
      </c>
      <c r="J130" s="174">
        <v>270</v>
      </c>
      <c r="K130" s="174">
        <v>260</v>
      </c>
      <c r="L130" s="174">
        <v>0</v>
      </c>
      <c r="M130" s="175">
        <v>2030</v>
      </c>
    </row>
    <row r="131" spans="1:173" s="58" customFormat="1" ht="15.75">
      <c r="A131" s="172">
        <v>9560</v>
      </c>
      <c r="B131" s="173" t="s">
        <v>271</v>
      </c>
      <c r="C131" s="173" t="s">
        <v>267</v>
      </c>
      <c r="D131" s="172" t="s">
        <v>279</v>
      </c>
      <c r="E131" s="174">
        <v>558</v>
      </c>
      <c r="F131" s="174">
        <v>539</v>
      </c>
      <c r="G131" s="174">
        <v>0</v>
      </c>
      <c r="H131" s="174">
        <v>0</v>
      </c>
      <c r="I131" s="174">
        <v>0</v>
      </c>
      <c r="J131" s="174">
        <v>0</v>
      </c>
      <c r="K131" s="174">
        <v>0</v>
      </c>
      <c r="L131" s="174">
        <v>0</v>
      </c>
      <c r="M131" s="175">
        <v>1097</v>
      </c>
    </row>
    <row r="132" spans="1:173" s="58" customFormat="1" ht="15.75">
      <c r="A132" s="172">
        <v>9560</v>
      </c>
      <c r="B132" s="173" t="s">
        <v>271</v>
      </c>
      <c r="C132" s="173" t="s">
        <v>267</v>
      </c>
      <c r="D132" s="172" t="s">
        <v>280</v>
      </c>
      <c r="E132" s="174">
        <v>320</v>
      </c>
      <c r="F132" s="174">
        <v>310</v>
      </c>
      <c r="G132" s="174">
        <v>300</v>
      </c>
      <c r="H132" s="174">
        <v>290</v>
      </c>
      <c r="I132" s="174">
        <v>280</v>
      </c>
      <c r="J132" s="174">
        <v>0</v>
      </c>
      <c r="K132" s="174">
        <v>0</v>
      </c>
      <c r="L132" s="174">
        <v>0</v>
      </c>
      <c r="M132" s="175">
        <v>1500</v>
      </c>
    </row>
    <row r="133" spans="1:173" s="58" customFormat="1" ht="15.75">
      <c r="A133" s="172">
        <v>9560</v>
      </c>
      <c r="B133" s="173" t="s">
        <v>271</v>
      </c>
      <c r="C133" s="173" t="s">
        <v>267</v>
      </c>
      <c r="D133" s="172" t="s">
        <v>281</v>
      </c>
      <c r="E133" s="174">
        <v>145</v>
      </c>
      <c r="F133" s="174">
        <v>0</v>
      </c>
      <c r="G133" s="174">
        <v>0</v>
      </c>
      <c r="H133" s="174">
        <v>0</v>
      </c>
      <c r="I133" s="174">
        <v>0</v>
      </c>
      <c r="J133" s="174">
        <v>0</v>
      </c>
      <c r="K133" s="174">
        <v>0</v>
      </c>
      <c r="L133" s="174">
        <v>0</v>
      </c>
      <c r="M133" s="175">
        <v>145</v>
      </c>
    </row>
    <row r="134" spans="1:173" customFormat="1" ht="15.75">
      <c r="A134" s="172">
        <v>9560</v>
      </c>
      <c r="B134" s="173" t="s">
        <v>271</v>
      </c>
      <c r="C134" s="173" t="s">
        <v>267</v>
      </c>
      <c r="D134" s="172" t="s">
        <v>282</v>
      </c>
      <c r="E134" s="174">
        <v>419</v>
      </c>
      <c r="F134" s="174">
        <v>0</v>
      </c>
      <c r="G134" s="174">
        <v>0</v>
      </c>
      <c r="H134" s="174">
        <v>0</v>
      </c>
      <c r="I134" s="174">
        <v>0</v>
      </c>
      <c r="J134" s="174">
        <v>0</v>
      </c>
      <c r="K134" s="174">
        <v>0</v>
      </c>
      <c r="L134" s="174">
        <v>0</v>
      </c>
      <c r="M134" s="175">
        <v>419</v>
      </c>
      <c r="N134" s="58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  <c r="Z134" s="57"/>
      <c r="AA134" s="57"/>
      <c r="AB134" s="57"/>
      <c r="AC134" s="57"/>
      <c r="AD134" s="57"/>
      <c r="AE134" s="57"/>
      <c r="AF134" s="57"/>
      <c r="AG134" s="57"/>
      <c r="AH134" s="57"/>
      <c r="AI134" s="57"/>
      <c r="AJ134" s="57"/>
      <c r="AK134" s="57"/>
      <c r="AL134" s="57"/>
      <c r="AM134" s="57"/>
      <c r="AN134" s="57"/>
      <c r="AO134" s="57"/>
      <c r="AP134" s="57"/>
      <c r="AQ134" s="57"/>
      <c r="AR134" s="57"/>
      <c r="AS134" s="57"/>
      <c r="AT134" s="57"/>
      <c r="AU134" s="57"/>
      <c r="AV134" s="57"/>
      <c r="AW134" s="57"/>
      <c r="AX134" s="57"/>
      <c r="AY134" s="57"/>
      <c r="AZ134" s="57"/>
      <c r="BA134" s="57"/>
      <c r="BB134" s="57"/>
      <c r="BC134" s="57"/>
      <c r="BD134" s="57"/>
      <c r="BE134" s="57"/>
      <c r="BF134" s="57"/>
      <c r="BG134" s="57"/>
      <c r="BH134" s="57"/>
      <c r="BI134" s="57"/>
      <c r="BJ134" s="57"/>
      <c r="BK134" s="57"/>
      <c r="BL134" s="57"/>
      <c r="BM134" s="57"/>
      <c r="BN134" s="57"/>
      <c r="BO134" s="57"/>
      <c r="BP134" s="57"/>
      <c r="BQ134" s="57"/>
      <c r="BR134" s="57"/>
      <c r="BS134" s="57"/>
      <c r="BT134" s="57"/>
      <c r="BU134" s="57"/>
      <c r="BV134" s="57"/>
      <c r="BW134" s="57"/>
      <c r="BX134" s="57"/>
      <c r="BY134" s="57"/>
      <c r="BZ134" s="57"/>
      <c r="CA134" s="57"/>
      <c r="CB134" s="57"/>
      <c r="CC134" s="57"/>
      <c r="CD134" s="57"/>
      <c r="CE134" s="57"/>
      <c r="CF134" s="57"/>
      <c r="CG134" s="57"/>
      <c r="CH134" s="57"/>
      <c r="CI134" s="57"/>
      <c r="CJ134" s="57"/>
      <c r="CK134" s="57"/>
      <c r="CL134" s="57"/>
      <c r="CM134" s="57"/>
      <c r="CN134" s="57"/>
      <c r="CO134" s="57"/>
      <c r="CP134" s="57"/>
      <c r="CQ134" s="57"/>
      <c r="CR134" s="57"/>
      <c r="CS134" s="57"/>
      <c r="CT134" s="57"/>
      <c r="CU134" s="57"/>
      <c r="CV134" s="57"/>
      <c r="CW134" s="57"/>
      <c r="CX134" s="57"/>
      <c r="CY134" s="57"/>
      <c r="CZ134" s="57"/>
      <c r="DA134" s="57"/>
      <c r="DB134" s="57"/>
      <c r="DC134" s="57"/>
      <c r="DD134" s="57"/>
      <c r="DE134" s="57"/>
      <c r="DF134" s="57"/>
      <c r="DG134" s="57"/>
      <c r="DH134" s="57"/>
      <c r="DI134" s="57"/>
      <c r="DJ134" s="57"/>
      <c r="DK134" s="57"/>
      <c r="DL134" s="57"/>
      <c r="DM134" s="57"/>
      <c r="DN134" s="57"/>
      <c r="DO134" s="57"/>
      <c r="DP134" s="57"/>
      <c r="DQ134" s="57"/>
      <c r="DR134" s="57"/>
      <c r="DS134" s="57"/>
      <c r="DT134" s="57"/>
      <c r="DU134" s="57"/>
      <c r="DV134" s="57"/>
      <c r="DW134" s="57"/>
      <c r="DX134" s="57"/>
      <c r="DY134" s="57"/>
      <c r="DZ134" s="57"/>
      <c r="EA134" s="57"/>
      <c r="EB134" s="57"/>
      <c r="EC134" s="57"/>
      <c r="ED134" s="57"/>
      <c r="EE134" s="57"/>
      <c r="EF134" s="57"/>
      <c r="EG134" s="57"/>
      <c r="EH134" s="57"/>
      <c r="EI134" s="57"/>
      <c r="EJ134" s="57"/>
      <c r="EK134" s="57"/>
      <c r="EL134" s="57"/>
      <c r="EM134" s="57"/>
      <c r="EN134" s="57"/>
      <c r="EO134" s="57"/>
      <c r="EP134" s="57"/>
      <c r="EQ134" s="57"/>
      <c r="ER134" s="57"/>
      <c r="ES134" s="57"/>
      <c r="ET134" s="57"/>
      <c r="EU134" s="57"/>
      <c r="EV134" s="57"/>
      <c r="EW134" s="57"/>
      <c r="EX134" s="57"/>
      <c r="EY134" s="57"/>
      <c r="EZ134" s="57"/>
      <c r="FA134" s="57"/>
      <c r="FB134" s="57"/>
      <c r="FC134" s="57"/>
      <c r="FD134" s="57"/>
      <c r="FE134" s="57"/>
      <c r="FF134" s="57"/>
      <c r="FG134" s="57"/>
      <c r="FH134" s="57"/>
      <c r="FI134" s="57"/>
      <c r="FJ134" s="57"/>
      <c r="FK134" s="57"/>
      <c r="FL134" s="57"/>
      <c r="FM134" s="57"/>
      <c r="FN134" s="57"/>
      <c r="FO134" s="57"/>
      <c r="FP134" s="57"/>
      <c r="FQ134" s="57"/>
    </row>
    <row r="135" spans="1:173" customFormat="1" ht="15.75">
      <c r="A135" s="172">
        <v>9560</v>
      </c>
      <c r="B135" s="173" t="s">
        <v>271</v>
      </c>
      <c r="C135" s="173" t="s">
        <v>267</v>
      </c>
      <c r="D135" s="172" t="s">
        <v>283</v>
      </c>
      <c r="E135" s="174">
        <v>243</v>
      </c>
      <c r="F135" s="174">
        <v>0</v>
      </c>
      <c r="G135" s="174">
        <v>0</v>
      </c>
      <c r="H135" s="174">
        <v>0</v>
      </c>
      <c r="I135" s="174">
        <v>0</v>
      </c>
      <c r="J135" s="174">
        <v>0</v>
      </c>
      <c r="K135" s="174">
        <v>0</v>
      </c>
      <c r="L135" s="174">
        <v>0</v>
      </c>
      <c r="M135" s="175">
        <v>243</v>
      </c>
      <c r="N135" s="58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  <c r="Z135" s="57"/>
      <c r="AA135" s="57"/>
      <c r="AB135" s="57"/>
      <c r="AC135" s="57"/>
      <c r="AD135" s="57"/>
      <c r="AE135" s="57"/>
      <c r="AF135" s="57"/>
      <c r="AG135" s="57"/>
      <c r="AH135" s="57"/>
      <c r="AI135" s="57"/>
      <c r="AJ135" s="57"/>
      <c r="AK135" s="57"/>
      <c r="AL135" s="57"/>
      <c r="AM135" s="57"/>
      <c r="AN135" s="57"/>
      <c r="AO135" s="57"/>
      <c r="AP135" s="57"/>
      <c r="AQ135" s="57"/>
      <c r="AR135" s="57"/>
      <c r="AS135" s="57"/>
      <c r="AT135" s="57"/>
      <c r="AU135" s="57"/>
      <c r="AV135" s="57"/>
      <c r="AW135" s="57"/>
      <c r="AX135" s="57"/>
      <c r="AY135" s="57"/>
      <c r="AZ135" s="57"/>
      <c r="BA135" s="57"/>
      <c r="BB135" s="57"/>
      <c r="BC135" s="57"/>
      <c r="BD135" s="57"/>
      <c r="BE135" s="57"/>
      <c r="BF135" s="57"/>
      <c r="BG135" s="57"/>
      <c r="BH135" s="57"/>
      <c r="BI135" s="57"/>
      <c r="BJ135" s="57"/>
      <c r="BK135" s="57"/>
      <c r="BL135" s="57"/>
      <c r="BM135" s="57"/>
      <c r="BN135" s="57"/>
      <c r="BO135" s="57"/>
      <c r="BP135" s="57"/>
      <c r="BQ135" s="57"/>
      <c r="BR135" s="57"/>
      <c r="BS135" s="57"/>
      <c r="BT135" s="57"/>
      <c r="BU135" s="57"/>
      <c r="BV135" s="57"/>
      <c r="BW135" s="57"/>
      <c r="BX135" s="57"/>
      <c r="BY135" s="57"/>
      <c r="BZ135" s="57"/>
      <c r="CA135" s="57"/>
      <c r="CB135" s="57"/>
      <c r="CC135" s="57"/>
      <c r="CD135" s="57"/>
      <c r="CE135" s="57"/>
      <c r="CF135" s="57"/>
      <c r="CG135" s="57"/>
      <c r="CH135" s="57"/>
      <c r="CI135" s="57"/>
      <c r="CJ135" s="57"/>
      <c r="CK135" s="57"/>
      <c r="CL135" s="57"/>
      <c r="CM135" s="57"/>
      <c r="CN135" s="57"/>
      <c r="CO135" s="57"/>
      <c r="CP135" s="57"/>
      <c r="CQ135" s="57"/>
      <c r="CR135" s="57"/>
      <c r="CS135" s="57"/>
      <c r="CT135" s="57"/>
      <c r="CU135" s="57"/>
      <c r="CV135" s="57"/>
      <c r="CW135" s="57"/>
      <c r="CX135" s="57"/>
      <c r="CY135" s="57"/>
      <c r="CZ135" s="57"/>
      <c r="DA135" s="57"/>
      <c r="DB135" s="57"/>
      <c r="DC135" s="57"/>
      <c r="DD135" s="57"/>
      <c r="DE135" s="57"/>
      <c r="DF135" s="57"/>
      <c r="DG135" s="57"/>
      <c r="DH135" s="57"/>
      <c r="DI135" s="57"/>
      <c r="DJ135" s="57"/>
      <c r="DK135" s="57"/>
      <c r="DL135" s="57"/>
      <c r="DM135" s="57"/>
      <c r="DN135" s="57"/>
      <c r="DO135" s="57"/>
      <c r="DP135" s="57"/>
      <c r="DQ135" s="57"/>
      <c r="DR135" s="57"/>
      <c r="DS135" s="57"/>
      <c r="DT135" s="57"/>
      <c r="DU135" s="57"/>
      <c r="DV135" s="57"/>
      <c r="DW135" s="57"/>
      <c r="DX135" s="57"/>
      <c r="DY135" s="57"/>
      <c r="DZ135" s="57"/>
      <c r="EA135" s="57"/>
      <c r="EB135" s="57"/>
      <c r="EC135" s="57"/>
      <c r="ED135" s="57"/>
      <c r="EE135" s="57"/>
      <c r="EF135" s="57"/>
      <c r="EG135" s="57"/>
      <c r="EH135" s="57"/>
      <c r="EI135" s="57"/>
      <c r="EJ135" s="57"/>
      <c r="EK135" s="57"/>
      <c r="EL135" s="57"/>
      <c r="EM135" s="57"/>
      <c r="EN135" s="57"/>
      <c r="EO135" s="57"/>
      <c r="EP135" s="57"/>
      <c r="EQ135" s="57"/>
      <c r="ER135" s="57"/>
      <c r="ES135" s="57"/>
      <c r="ET135" s="57"/>
      <c r="EU135" s="57"/>
      <c r="EV135" s="57"/>
      <c r="EW135" s="57"/>
      <c r="EX135" s="57"/>
      <c r="EY135" s="57"/>
      <c r="EZ135" s="57"/>
      <c r="FA135" s="57"/>
      <c r="FB135" s="57"/>
      <c r="FC135" s="57"/>
      <c r="FD135" s="57"/>
      <c r="FE135" s="57"/>
      <c r="FF135" s="57"/>
      <c r="FG135" s="57"/>
      <c r="FH135" s="57"/>
      <c r="FI135" s="57"/>
      <c r="FJ135" s="57"/>
      <c r="FK135" s="57"/>
      <c r="FL135" s="57"/>
      <c r="FM135" s="57"/>
      <c r="FN135" s="57"/>
      <c r="FO135" s="57"/>
      <c r="FP135" s="57"/>
      <c r="FQ135" s="57"/>
    </row>
    <row r="136" spans="1:173" customFormat="1" ht="26.45" customHeight="1">
      <c r="A136" s="172">
        <v>9560</v>
      </c>
      <c r="B136" s="173" t="s">
        <v>271</v>
      </c>
      <c r="C136" s="173" t="s">
        <v>267</v>
      </c>
      <c r="D136" s="172" t="s">
        <v>284</v>
      </c>
      <c r="E136" s="174">
        <v>180</v>
      </c>
      <c r="F136" s="174">
        <v>157</v>
      </c>
      <c r="G136" s="174">
        <v>139</v>
      </c>
      <c r="H136" s="174">
        <v>111</v>
      </c>
      <c r="I136" s="174">
        <v>0</v>
      </c>
      <c r="J136" s="174">
        <v>0</v>
      </c>
      <c r="K136" s="174">
        <v>0</v>
      </c>
      <c r="L136" s="174">
        <v>0</v>
      </c>
      <c r="M136" s="175">
        <v>587</v>
      </c>
      <c r="N136" s="58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7"/>
      <c r="Z136" s="57"/>
      <c r="AA136" s="57"/>
      <c r="AB136" s="57"/>
      <c r="AC136" s="57"/>
      <c r="AD136" s="57"/>
      <c r="AE136" s="57"/>
      <c r="AF136" s="57"/>
      <c r="AG136" s="57"/>
      <c r="AH136" s="57"/>
      <c r="AI136" s="57"/>
      <c r="AJ136" s="57"/>
      <c r="AK136" s="57"/>
      <c r="AL136" s="57"/>
      <c r="AM136" s="57"/>
      <c r="AN136" s="57"/>
      <c r="AO136" s="57"/>
      <c r="AP136" s="57"/>
      <c r="AQ136" s="57"/>
      <c r="AR136" s="57"/>
      <c r="AS136" s="57"/>
      <c r="AT136" s="57"/>
      <c r="AU136" s="57"/>
      <c r="AV136" s="57"/>
      <c r="AW136" s="57"/>
      <c r="AX136" s="57"/>
      <c r="AY136" s="57"/>
      <c r="AZ136" s="57"/>
      <c r="BA136" s="57"/>
      <c r="BB136" s="57"/>
      <c r="BC136" s="57"/>
      <c r="BD136" s="57"/>
      <c r="BE136" s="57"/>
      <c r="BF136" s="57"/>
      <c r="BG136" s="57"/>
      <c r="BH136" s="57"/>
      <c r="BI136" s="57"/>
      <c r="BJ136" s="57"/>
      <c r="BK136" s="57"/>
      <c r="BL136" s="57"/>
      <c r="BM136" s="57"/>
      <c r="BN136" s="57"/>
      <c r="BO136" s="57"/>
      <c r="BP136" s="57"/>
      <c r="BQ136" s="57"/>
      <c r="BR136" s="57"/>
      <c r="BS136" s="57"/>
      <c r="BT136" s="57"/>
      <c r="BU136" s="57"/>
      <c r="BV136" s="57"/>
      <c r="BW136" s="57"/>
      <c r="BX136" s="57"/>
      <c r="BY136" s="57"/>
      <c r="BZ136" s="57"/>
      <c r="CA136" s="57"/>
      <c r="CB136" s="57"/>
      <c r="CC136" s="57"/>
      <c r="CD136" s="57"/>
      <c r="CE136" s="57"/>
      <c r="CF136" s="57"/>
      <c r="CG136" s="57"/>
      <c r="CH136" s="57"/>
      <c r="CI136" s="57"/>
      <c r="CJ136" s="57"/>
      <c r="CK136" s="57"/>
      <c r="CL136" s="57"/>
      <c r="CM136" s="57"/>
      <c r="CN136" s="57"/>
      <c r="CO136" s="57"/>
      <c r="CP136" s="57"/>
      <c r="CQ136" s="57"/>
      <c r="CR136" s="57"/>
      <c r="CS136" s="57"/>
      <c r="CT136" s="57"/>
      <c r="CU136" s="57"/>
      <c r="CV136" s="57"/>
      <c r="CW136" s="57"/>
      <c r="CX136" s="57"/>
      <c r="CY136" s="57"/>
      <c r="CZ136" s="57"/>
      <c r="DA136" s="57"/>
      <c r="DB136" s="57"/>
      <c r="DC136" s="57"/>
      <c r="DD136" s="57"/>
      <c r="DE136" s="57"/>
      <c r="DF136" s="57"/>
      <c r="DG136" s="57"/>
      <c r="DH136" s="57"/>
      <c r="DI136" s="57"/>
      <c r="DJ136" s="57"/>
      <c r="DK136" s="57"/>
      <c r="DL136" s="57"/>
      <c r="DM136" s="57"/>
      <c r="DN136" s="57"/>
      <c r="DO136" s="57"/>
      <c r="DP136" s="57"/>
      <c r="DQ136" s="57"/>
      <c r="DR136" s="57"/>
      <c r="DS136" s="57"/>
      <c r="DT136" s="57"/>
      <c r="DU136" s="57"/>
      <c r="DV136" s="57"/>
      <c r="DW136" s="57"/>
      <c r="DX136" s="57"/>
      <c r="DY136" s="57"/>
      <c r="DZ136" s="57"/>
      <c r="EA136" s="57"/>
      <c r="EB136" s="57"/>
      <c r="EC136" s="57"/>
      <c r="ED136" s="57"/>
      <c r="EE136" s="57"/>
      <c r="EF136" s="57"/>
      <c r="EG136" s="57"/>
      <c r="EH136" s="57"/>
      <c r="EI136" s="57"/>
      <c r="EJ136" s="57"/>
      <c r="EK136" s="57"/>
      <c r="EL136" s="57"/>
      <c r="EM136" s="57"/>
      <c r="EN136" s="57"/>
      <c r="EO136" s="57"/>
      <c r="EP136" s="57"/>
      <c r="EQ136" s="57"/>
      <c r="ER136" s="57"/>
      <c r="ES136" s="57"/>
      <c r="ET136" s="57"/>
      <c r="EU136" s="57"/>
      <c r="EV136" s="57"/>
      <c r="EW136" s="57"/>
      <c r="EX136" s="57"/>
      <c r="EY136" s="57"/>
      <c r="EZ136" s="57"/>
      <c r="FA136" s="57"/>
      <c r="FB136" s="57"/>
      <c r="FC136" s="57"/>
      <c r="FD136" s="57"/>
      <c r="FE136" s="57"/>
      <c r="FF136" s="57"/>
      <c r="FG136" s="57"/>
      <c r="FH136" s="57"/>
      <c r="FI136" s="57"/>
      <c r="FJ136" s="57"/>
      <c r="FK136" s="57"/>
      <c r="FL136" s="57"/>
      <c r="FM136" s="57"/>
      <c r="FN136" s="57"/>
      <c r="FO136" s="57"/>
      <c r="FP136" s="57"/>
      <c r="FQ136" s="57"/>
    </row>
    <row r="137" spans="1:173" customFormat="1" ht="15.75">
      <c r="A137" s="172">
        <v>9560</v>
      </c>
      <c r="B137" s="173" t="s">
        <v>271</v>
      </c>
      <c r="C137" s="173" t="s">
        <v>267</v>
      </c>
      <c r="D137" s="172" t="s">
        <v>284</v>
      </c>
      <c r="E137" s="174">
        <v>625</v>
      </c>
      <c r="F137" s="174">
        <v>625</v>
      </c>
      <c r="G137" s="174">
        <v>625</v>
      </c>
      <c r="H137" s="174">
        <v>625</v>
      </c>
      <c r="I137" s="174">
        <v>625</v>
      </c>
      <c r="J137" s="174">
        <v>625</v>
      </c>
      <c r="K137" s="174">
        <v>625</v>
      </c>
      <c r="L137" s="174">
        <v>3600</v>
      </c>
      <c r="M137" s="175">
        <v>7975</v>
      </c>
      <c r="N137" s="58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  <c r="Z137" s="57"/>
      <c r="AA137" s="57"/>
      <c r="AB137" s="57"/>
      <c r="AC137" s="57"/>
      <c r="AD137" s="57"/>
      <c r="AE137" s="57"/>
      <c r="AF137" s="57"/>
      <c r="AG137" s="57"/>
      <c r="AH137" s="57"/>
      <c r="AI137" s="57"/>
      <c r="AJ137" s="57"/>
      <c r="AK137" s="57"/>
      <c r="AL137" s="57"/>
      <c r="AM137" s="57"/>
      <c r="AN137" s="57"/>
      <c r="AO137" s="57"/>
      <c r="AP137" s="57"/>
      <c r="AQ137" s="57"/>
      <c r="AR137" s="57"/>
      <c r="AS137" s="57"/>
      <c r="AT137" s="57"/>
      <c r="AU137" s="57"/>
      <c r="AV137" s="57"/>
      <c r="AW137" s="57"/>
      <c r="AX137" s="57"/>
      <c r="AY137" s="57"/>
      <c r="AZ137" s="57"/>
      <c r="BA137" s="57"/>
      <c r="BB137" s="57"/>
      <c r="BC137" s="57"/>
      <c r="BD137" s="57"/>
      <c r="BE137" s="57"/>
      <c r="BF137" s="57"/>
      <c r="BG137" s="57"/>
      <c r="BH137" s="57"/>
      <c r="BI137" s="57"/>
      <c r="BJ137" s="57"/>
      <c r="BK137" s="57"/>
      <c r="BL137" s="57"/>
      <c r="BM137" s="57"/>
      <c r="BN137" s="57"/>
      <c r="BO137" s="57"/>
      <c r="BP137" s="57"/>
      <c r="BQ137" s="57"/>
      <c r="BR137" s="57"/>
      <c r="BS137" s="57"/>
      <c r="BT137" s="57"/>
      <c r="BU137" s="57"/>
      <c r="BV137" s="57"/>
      <c r="BW137" s="57"/>
      <c r="BX137" s="57"/>
      <c r="BY137" s="57"/>
      <c r="BZ137" s="57"/>
      <c r="CA137" s="57"/>
      <c r="CB137" s="57"/>
      <c r="CC137" s="57"/>
      <c r="CD137" s="57"/>
      <c r="CE137" s="57"/>
      <c r="CF137" s="57"/>
      <c r="CG137" s="57"/>
      <c r="CH137" s="57"/>
      <c r="CI137" s="57"/>
      <c r="CJ137" s="57"/>
      <c r="CK137" s="57"/>
      <c r="CL137" s="57"/>
      <c r="CM137" s="57"/>
      <c r="CN137" s="57"/>
      <c r="CO137" s="57"/>
      <c r="CP137" s="57"/>
      <c r="CQ137" s="57"/>
      <c r="CR137" s="57"/>
      <c r="CS137" s="57"/>
      <c r="CT137" s="57"/>
      <c r="CU137" s="57"/>
      <c r="CV137" s="57"/>
      <c r="CW137" s="57"/>
      <c r="CX137" s="57"/>
      <c r="CY137" s="57"/>
      <c r="CZ137" s="57"/>
      <c r="DA137" s="57"/>
      <c r="DB137" s="57"/>
      <c r="DC137" s="57"/>
      <c r="DD137" s="57"/>
      <c r="DE137" s="57"/>
      <c r="DF137" s="57"/>
      <c r="DG137" s="57"/>
      <c r="DH137" s="57"/>
      <c r="DI137" s="57"/>
      <c r="DJ137" s="57"/>
      <c r="DK137" s="57"/>
      <c r="DL137" s="57"/>
      <c r="DM137" s="57"/>
      <c r="DN137" s="57"/>
      <c r="DO137" s="57"/>
      <c r="DP137" s="57"/>
      <c r="DQ137" s="57"/>
      <c r="DR137" s="57"/>
      <c r="DS137" s="57"/>
      <c r="DT137" s="57"/>
      <c r="DU137" s="57"/>
      <c r="DV137" s="57"/>
      <c r="DW137" s="57"/>
      <c r="DX137" s="57"/>
      <c r="DY137" s="57"/>
      <c r="DZ137" s="57"/>
      <c r="EA137" s="57"/>
      <c r="EB137" s="57"/>
      <c r="EC137" s="57"/>
      <c r="ED137" s="57"/>
      <c r="EE137" s="57"/>
      <c r="EF137" s="57"/>
      <c r="EG137" s="57"/>
      <c r="EH137" s="57"/>
      <c r="EI137" s="57"/>
      <c r="EJ137" s="57"/>
      <c r="EK137" s="57"/>
      <c r="EL137" s="57"/>
      <c r="EM137" s="57"/>
      <c r="EN137" s="57"/>
      <c r="EO137" s="57"/>
      <c r="EP137" s="57"/>
      <c r="EQ137" s="57"/>
      <c r="ER137" s="57"/>
      <c r="ES137" s="57"/>
      <c r="ET137" s="57"/>
      <c r="EU137" s="57"/>
      <c r="EV137" s="57"/>
      <c r="EW137" s="57"/>
      <c r="EX137" s="57"/>
      <c r="EY137" s="57"/>
      <c r="EZ137" s="57"/>
      <c r="FA137" s="57"/>
      <c r="FB137" s="57"/>
      <c r="FC137" s="57"/>
      <c r="FD137" s="57"/>
      <c r="FE137" s="57"/>
      <c r="FF137" s="57"/>
      <c r="FG137" s="57"/>
      <c r="FH137" s="57"/>
      <c r="FI137" s="57"/>
      <c r="FJ137" s="57"/>
      <c r="FK137" s="57"/>
      <c r="FL137" s="57"/>
      <c r="FM137" s="57"/>
      <c r="FN137" s="57"/>
      <c r="FO137" s="57"/>
      <c r="FP137" s="57"/>
      <c r="FQ137" s="57"/>
    </row>
    <row r="138" spans="1:173" customFormat="1" ht="15.75">
      <c r="A138" s="172">
        <v>9560</v>
      </c>
      <c r="B138" s="173" t="s">
        <v>271</v>
      </c>
      <c r="C138" s="173" t="s">
        <v>267</v>
      </c>
      <c r="D138" s="172" t="s">
        <v>270</v>
      </c>
      <c r="E138" s="174">
        <v>341</v>
      </c>
      <c r="F138" s="174">
        <v>312</v>
      </c>
      <c r="G138" s="174">
        <v>274</v>
      </c>
      <c r="H138" s="174">
        <v>46</v>
      </c>
      <c r="I138" s="174">
        <v>0</v>
      </c>
      <c r="J138" s="174">
        <v>0</v>
      </c>
      <c r="K138" s="174">
        <v>0</v>
      </c>
      <c r="L138" s="174">
        <v>0</v>
      </c>
      <c r="M138" s="175">
        <v>973</v>
      </c>
      <c r="N138" s="58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  <c r="Z138" s="57"/>
      <c r="AA138" s="57"/>
      <c r="AB138" s="57"/>
      <c r="AC138" s="57"/>
      <c r="AD138" s="57"/>
      <c r="AE138" s="57"/>
      <c r="AF138" s="57"/>
      <c r="AG138" s="57"/>
      <c r="AH138" s="57"/>
      <c r="AI138" s="57"/>
      <c r="AJ138" s="57"/>
      <c r="AK138" s="57"/>
      <c r="AL138" s="57"/>
      <c r="AM138" s="57"/>
      <c r="AN138" s="57"/>
      <c r="AO138" s="57"/>
      <c r="AP138" s="57"/>
      <c r="AQ138" s="57"/>
      <c r="AR138" s="57"/>
      <c r="AS138" s="57"/>
      <c r="AT138" s="57"/>
      <c r="AU138" s="57"/>
      <c r="AV138" s="57"/>
      <c r="AW138" s="57"/>
      <c r="AX138" s="57"/>
      <c r="AY138" s="57"/>
      <c r="AZ138" s="57"/>
      <c r="BA138" s="57"/>
      <c r="BB138" s="57"/>
      <c r="BC138" s="57"/>
      <c r="BD138" s="57"/>
      <c r="BE138" s="57"/>
      <c r="BF138" s="57"/>
      <c r="BG138" s="57"/>
      <c r="BH138" s="57"/>
      <c r="BI138" s="57"/>
      <c r="BJ138" s="57"/>
      <c r="BK138" s="57"/>
      <c r="BL138" s="57"/>
      <c r="BM138" s="57"/>
      <c r="BN138" s="57"/>
      <c r="BO138" s="57"/>
      <c r="BP138" s="57"/>
      <c r="BQ138" s="57"/>
      <c r="BR138" s="57"/>
      <c r="BS138" s="57"/>
      <c r="BT138" s="57"/>
      <c r="BU138" s="57"/>
      <c r="BV138" s="57"/>
      <c r="BW138" s="57"/>
      <c r="BX138" s="57"/>
      <c r="BY138" s="57"/>
      <c r="BZ138" s="57"/>
      <c r="CA138" s="57"/>
      <c r="CB138" s="57"/>
      <c r="CC138" s="57"/>
      <c r="CD138" s="57"/>
      <c r="CE138" s="57"/>
      <c r="CF138" s="57"/>
      <c r="CG138" s="57"/>
      <c r="CH138" s="57"/>
      <c r="CI138" s="57"/>
      <c r="CJ138" s="57"/>
      <c r="CK138" s="57"/>
      <c r="CL138" s="57"/>
      <c r="CM138" s="57"/>
      <c r="CN138" s="57"/>
      <c r="CO138" s="57"/>
      <c r="CP138" s="57"/>
      <c r="CQ138" s="57"/>
      <c r="CR138" s="57"/>
      <c r="CS138" s="57"/>
      <c r="CT138" s="57"/>
      <c r="CU138" s="57"/>
      <c r="CV138" s="57"/>
      <c r="CW138" s="57"/>
      <c r="CX138" s="57"/>
      <c r="CY138" s="57"/>
      <c r="CZ138" s="57"/>
      <c r="DA138" s="57"/>
      <c r="DB138" s="57"/>
      <c r="DC138" s="57"/>
      <c r="DD138" s="57"/>
      <c r="DE138" s="57"/>
      <c r="DF138" s="57"/>
      <c r="DG138" s="57"/>
      <c r="DH138" s="57"/>
      <c r="DI138" s="57"/>
      <c r="DJ138" s="57"/>
      <c r="DK138" s="57"/>
      <c r="DL138" s="57"/>
      <c r="DM138" s="57"/>
      <c r="DN138" s="57"/>
      <c r="DO138" s="57"/>
      <c r="DP138" s="57"/>
      <c r="DQ138" s="57"/>
      <c r="DR138" s="57"/>
      <c r="DS138" s="57"/>
      <c r="DT138" s="57"/>
      <c r="DU138" s="57"/>
      <c r="DV138" s="57"/>
      <c r="DW138" s="57"/>
      <c r="DX138" s="57"/>
      <c r="DY138" s="57"/>
      <c r="DZ138" s="57"/>
      <c r="EA138" s="57"/>
      <c r="EB138" s="57"/>
      <c r="EC138" s="57"/>
      <c r="ED138" s="57"/>
      <c r="EE138" s="57"/>
      <c r="EF138" s="57"/>
      <c r="EG138" s="57"/>
      <c r="EH138" s="57"/>
      <c r="EI138" s="57"/>
      <c r="EJ138" s="57"/>
      <c r="EK138" s="57"/>
      <c r="EL138" s="57"/>
      <c r="EM138" s="57"/>
      <c r="EN138" s="57"/>
      <c r="EO138" s="57"/>
      <c r="EP138" s="57"/>
      <c r="EQ138" s="57"/>
      <c r="ER138" s="57"/>
      <c r="ES138" s="57"/>
      <c r="ET138" s="57"/>
      <c r="EU138" s="57"/>
      <c r="EV138" s="57"/>
      <c r="EW138" s="57"/>
      <c r="EX138" s="57"/>
      <c r="EY138" s="57"/>
      <c r="EZ138" s="57"/>
      <c r="FA138" s="57"/>
      <c r="FB138" s="57"/>
      <c r="FC138" s="57"/>
      <c r="FD138" s="57"/>
      <c r="FE138" s="57"/>
      <c r="FF138" s="57"/>
      <c r="FG138" s="57"/>
      <c r="FH138" s="57"/>
      <c r="FI138" s="57"/>
      <c r="FJ138" s="57"/>
      <c r="FK138" s="57"/>
      <c r="FL138" s="57"/>
      <c r="FM138" s="57"/>
      <c r="FN138" s="57"/>
      <c r="FO138" s="57"/>
      <c r="FP138" s="57"/>
      <c r="FQ138" s="57"/>
    </row>
    <row r="139" spans="1:173" customFormat="1" ht="15.75">
      <c r="A139" s="172">
        <v>9560</v>
      </c>
      <c r="B139" s="173" t="s">
        <v>262</v>
      </c>
      <c r="C139" s="173" t="s">
        <v>267</v>
      </c>
      <c r="D139" s="172" t="s">
        <v>285</v>
      </c>
      <c r="E139" s="174">
        <v>537</v>
      </c>
      <c r="F139" s="174">
        <v>516</v>
      </c>
      <c r="G139" s="174">
        <v>495</v>
      </c>
      <c r="H139" s="174">
        <v>474</v>
      </c>
      <c r="I139" s="174">
        <v>176</v>
      </c>
      <c r="J139" s="174">
        <v>0</v>
      </c>
      <c r="K139" s="174">
        <v>0</v>
      </c>
      <c r="L139" s="174">
        <v>0</v>
      </c>
      <c r="M139" s="175">
        <v>2198</v>
      </c>
      <c r="N139" s="58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  <c r="Z139" s="57"/>
      <c r="AA139" s="57"/>
      <c r="AB139" s="57"/>
      <c r="AC139" s="57"/>
      <c r="AD139" s="57"/>
      <c r="AE139" s="57"/>
      <c r="AF139" s="57"/>
      <c r="AG139" s="57"/>
      <c r="AH139" s="57"/>
      <c r="AI139" s="57"/>
      <c r="AJ139" s="57"/>
      <c r="AK139" s="57"/>
      <c r="AL139" s="57"/>
      <c r="AM139" s="57"/>
      <c r="AN139" s="57"/>
      <c r="AO139" s="57"/>
      <c r="AP139" s="57"/>
      <c r="AQ139" s="57"/>
      <c r="AR139" s="57"/>
      <c r="AS139" s="57"/>
      <c r="AT139" s="57"/>
      <c r="AU139" s="57"/>
      <c r="AV139" s="57"/>
      <c r="AW139" s="57"/>
      <c r="AX139" s="57"/>
      <c r="AY139" s="57"/>
      <c r="AZ139" s="57"/>
      <c r="BA139" s="57"/>
      <c r="BB139" s="57"/>
      <c r="BC139" s="57"/>
      <c r="BD139" s="57"/>
      <c r="BE139" s="57"/>
      <c r="BF139" s="57"/>
      <c r="BG139" s="57"/>
      <c r="BH139" s="57"/>
      <c r="BI139" s="57"/>
      <c r="BJ139" s="57"/>
      <c r="BK139" s="57"/>
      <c r="BL139" s="57"/>
      <c r="BM139" s="57"/>
      <c r="BN139" s="57"/>
      <c r="BO139" s="57"/>
      <c r="BP139" s="57"/>
      <c r="BQ139" s="57"/>
      <c r="BR139" s="57"/>
      <c r="BS139" s="57"/>
      <c r="BT139" s="57"/>
      <c r="BU139" s="57"/>
      <c r="BV139" s="57"/>
      <c r="BW139" s="57"/>
      <c r="BX139" s="57"/>
      <c r="BY139" s="57"/>
      <c r="BZ139" s="57"/>
      <c r="CA139" s="57"/>
      <c r="CB139" s="57"/>
      <c r="CC139" s="57"/>
      <c r="CD139" s="57"/>
      <c r="CE139" s="57"/>
      <c r="CF139" s="57"/>
      <c r="CG139" s="57"/>
      <c r="CH139" s="57"/>
      <c r="CI139" s="57"/>
      <c r="CJ139" s="57"/>
      <c r="CK139" s="57"/>
      <c r="CL139" s="57"/>
      <c r="CM139" s="57"/>
      <c r="CN139" s="57"/>
      <c r="CO139" s="57"/>
      <c r="CP139" s="57"/>
      <c r="CQ139" s="57"/>
      <c r="CR139" s="57"/>
      <c r="CS139" s="57"/>
      <c r="CT139" s="57"/>
      <c r="CU139" s="57"/>
      <c r="CV139" s="57"/>
      <c r="CW139" s="57"/>
      <c r="CX139" s="57"/>
      <c r="CY139" s="57"/>
      <c r="CZ139" s="57"/>
      <c r="DA139" s="57"/>
      <c r="DB139" s="57"/>
      <c r="DC139" s="57"/>
      <c r="DD139" s="57"/>
      <c r="DE139" s="57"/>
      <c r="DF139" s="57"/>
      <c r="DG139" s="57"/>
      <c r="DH139" s="57"/>
      <c r="DI139" s="57"/>
      <c r="DJ139" s="57"/>
      <c r="DK139" s="57"/>
      <c r="DL139" s="57"/>
      <c r="DM139" s="57"/>
      <c r="DN139" s="57"/>
      <c r="DO139" s="57"/>
      <c r="DP139" s="57"/>
      <c r="DQ139" s="57"/>
      <c r="DR139" s="57"/>
      <c r="DS139" s="57"/>
      <c r="DT139" s="57"/>
      <c r="DU139" s="57"/>
      <c r="DV139" s="57"/>
      <c r="DW139" s="57"/>
      <c r="DX139" s="57"/>
      <c r="DY139" s="57"/>
      <c r="DZ139" s="57"/>
      <c r="EA139" s="57"/>
      <c r="EB139" s="57"/>
      <c r="EC139" s="57"/>
      <c r="ED139" s="57"/>
      <c r="EE139" s="57"/>
      <c r="EF139" s="57"/>
      <c r="EG139" s="57"/>
      <c r="EH139" s="57"/>
      <c r="EI139" s="57"/>
      <c r="EJ139" s="57"/>
      <c r="EK139" s="57"/>
      <c r="EL139" s="57"/>
      <c r="EM139" s="57"/>
      <c r="EN139" s="57"/>
      <c r="EO139" s="57"/>
      <c r="EP139" s="57"/>
      <c r="EQ139" s="57"/>
      <c r="ER139" s="57"/>
      <c r="ES139" s="57"/>
      <c r="ET139" s="57"/>
      <c r="EU139" s="57"/>
      <c r="EV139" s="57"/>
      <c r="EW139" s="57"/>
      <c r="EX139" s="57"/>
      <c r="EY139" s="57"/>
      <c r="EZ139" s="57"/>
      <c r="FA139" s="57"/>
      <c r="FB139" s="57"/>
      <c r="FC139" s="57"/>
      <c r="FD139" s="57"/>
      <c r="FE139" s="57"/>
      <c r="FF139" s="57"/>
      <c r="FG139" s="57"/>
      <c r="FH139" s="57"/>
      <c r="FI139" s="57"/>
      <c r="FJ139" s="57"/>
      <c r="FK139" s="57"/>
      <c r="FL139" s="57"/>
      <c r="FM139" s="57"/>
      <c r="FN139" s="57"/>
      <c r="FO139" s="57"/>
      <c r="FP139" s="57"/>
      <c r="FQ139" s="57"/>
    </row>
    <row r="140" spans="1:173" customFormat="1" ht="15.75">
      <c r="A140" s="172">
        <v>9560</v>
      </c>
      <c r="B140" s="173" t="s">
        <v>262</v>
      </c>
      <c r="C140" s="173" t="s">
        <v>267</v>
      </c>
      <c r="D140" s="172" t="s">
        <v>286</v>
      </c>
      <c r="E140" s="174">
        <v>619</v>
      </c>
      <c r="F140" s="174">
        <v>605</v>
      </c>
      <c r="G140" s="174">
        <v>0</v>
      </c>
      <c r="H140" s="174">
        <v>0</v>
      </c>
      <c r="I140" s="174">
        <v>0</v>
      </c>
      <c r="J140" s="174">
        <v>0</v>
      </c>
      <c r="K140" s="174">
        <v>0</v>
      </c>
      <c r="L140" s="174">
        <v>0</v>
      </c>
      <c r="M140" s="175">
        <v>1224</v>
      </c>
      <c r="N140" s="58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  <c r="Z140" s="57"/>
      <c r="AA140" s="57"/>
      <c r="AB140" s="57"/>
      <c r="AC140" s="57"/>
      <c r="AD140" s="57"/>
      <c r="AE140" s="57"/>
      <c r="AF140" s="57"/>
      <c r="AG140" s="57"/>
      <c r="AH140" s="57"/>
      <c r="AI140" s="57"/>
      <c r="AJ140" s="57"/>
      <c r="AK140" s="57"/>
      <c r="AL140" s="57"/>
      <c r="AM140" s="57"/>
      <c r="AN140" s="57"/>
      <c r="AO140" s="57"/>
      <c r="AP140" s="57"/>
      <c r="AQ140" s="57"/>
      <c r="AR140" s="57"/>
      <c r="AS140" s="57"/>
      <c r="AT140" s="57"/>
      <c r="AU140" s="57"/>
      <c r="AV140" s="57"/>
      <c r="AW140" s="57"/>
      <c r="AX140" s="57"/>
      <c r="AY140" s="57"/>
      <c r="AZ140" s="57"/>
      <c r="BA140" s="57"/>
      <c r="BB140" s="57"/>
      <c r="BC140" s="57"/>
      <c r="BD140" s="57"/>
      <c r="BE140" s="57"/>
      <c r="BF140" s="57"/>
      <c r="BG140" s="57"/>
      <c r="BH140" s="57"/>
      <c r="BI140" s="57"/>
      <c r="BJ140" s="57"/>
      <c r="BK140" s="57"/>
      <c r="BL140" s="57"/>
      <c r="BM140" s="57"/>
      <c r="BN140" s="57"/>
      <c r="BO140" s="57"/>
      <c r="BP140" s="57"/>
      <c r="BQ140" s="57"/>
      <c r="BR140" s="57"/>
      <c r="BS140" s="57"/>
      <c r="BT140" s="57"/>
      <c r="BU140" s="57"/>
      <c r="BV140" s="57"/>
      <c r="BW140" s="57"/>
      <c r="BX140" s="57"/>
      <c r="BY140" s="57"/>
      <c r="BZ140" s="57"/>
      <c r="CA140" s="57"/>
      <c r="CB140" s="57"/>
      <c r="CC140" s="57"/>
      <c r="CD140" s="57"/>
      <c r="CE140" s="57"/>
      <c r="CF140" s="57"/>
      <c r="CG140" s="57"/>
      <c r="CH140" s="57"/>
      <c r="CI140" s="57"/>
      <c r="CJ140" s="57"/>
      <c r="CK140" s="57"/>
      <c r="CL140" s="57"/>
      <c r="CM140" s="57"/>
      <c r="CN140" s="57"/>
      <c r="CO140" s="57"/>
      <c r="CP140" s="57"/>
      <c r="CQ140" s="57"/>
      <c r="CR140" s="57"/>
      <c r="CS140" s="57"/>
      <c r="CT140" s="57"/>
      <c r="CU140" s="57"/>
      <c r="CV140" s="57"/>
      <c r="CW140" s="57"/>
      <c r="CX140" s="57"/>
      <c r="CY140" s="57"/>
      <c r="CZ140" s="57"/>
      <c r="DA140" s="57"/>
      <c r="DB140" s="57"/>
      <c r="DC140" s="57"/>
      <c r="DD140" s="57"/>
      <c r="DE140" s="57"/>
      <c r="DF140" s="57"/>
      <c r="DG140" s="57"/>
      <c r="DH140" s="57"/>
      <c r="DI140" s="57"/>
      <c r="DJ140" s="57"/>
      <c r="DK140" s="57"/>
      <c r="DL140" s="57"/>
      <c r="DM140" s="57"/>
      <c r="DN140" s="57"/>
      <c r="DO140" s="57"/>
      <c r="DP140" s="57"/>
      <c r="DQ140" s="57"/>
      <c r="DR140" s="57"/>
      <c r="DS140" s="57"/>
      <c r="DT140" s="57"/>
      <c r="DU140" s="57"/>
      <c r="DV140" s="57"/>
      <c r="DW140" s="57"/>
      <c r="DX140" s="57"/>
      <c r="DY140" s="57"/>
      <c r="DZ140" s="57"/>
      <c r="EA140" s="57"/>
      <c r="EB140" s="57"/>
      <c r="EC140" s="57"/>
      <c r="ED140" s="57"/>
      <c r="EE140" s="57"/>
      <c r="EF140" s="57"/>
      <c r="EG140" s="57"/>
      <c r="EH140" s="57"/>
      <c r="EI140" s="57"/>
      <c r="EJ140" s="57"/>
      <c r="EK140" s="57"/>
      <c r="EL140" s="57"/>
      <c r="EM140" s="57"/>
      <c r="EN140" s="57"/>
      <c r="EO140" s="57"/>
      <c r="EP140" s="57"/>
      <c r="EQ140" s="57"/>
      <c r="ER140" s="57"/>
      <c r="ES140" s="57"/>
      <c r="ET140" s="57"/>
      <c r="EU140" s="57"/>
      <c r="EV140" s="57"/>
      <c r="EW140" s="57"/>
      <c r="EX140" s="57"/>
      <c r="EY140" s="57"/>
      <c r="EZ140" s="57"/>
      <c r="FA140" s="57"/>
      <c r="FB140" s="57"/>
      <c r="FC140" s="57"/>
      <c r="FD140" s="57"/>
      <c r="FE140" s="57"/>
      <c r="FF140" s="57"/>
      <c r="FG140" s="57"/>
      <c r="FH140" s="57"/>
      <c r="FI140" s="57"/>
      <c r="FJ140" s="57"/>
      <c r="FK140" s="57"/>
      <c r="FL140" s="57"/>
      <c r="FM140" s="57"/>
      <c r="FN140" s="57"/>
      <c r="FO140" s="57"/>
      <c r="FP140" s="57"/>
      <c r="FQ140" s="57"/>
    </row>
    <row r="141" spans="1:173" customFormat="1" ht="15.75">
      <c r="A141" s="172">
        <v>9560</v>
      </c>
      <c r="B141" s="173" t="s">
        <v>262</v>
      </c>
      <c r="C141" s="173" t="s">
        <v>267</v>
      </c>
      <c r="D141" s="172" t="s">
        <v>287</v>
      </c>
      <c r="E141" s="174">
        <v>317</v>
      </c>
      <c r="F141" s="174">
        <v>124</v>
      </c>
      <c r="G141" s="174">
        <v>0</v>
      </c>
      <c r="H141" s="174">
        <v>0</v>
      </c>
      <c r="I141" s="174">
        <v>0</v>
      </c>
      <c r="J141" s="174">
        <v>0</v>
      </c>
      <c r="K141" s="174">
        <v>0</v>
      </c>
      <c r="L141" s="174">
        <v>0</v>
      </c>
      <c r="M141" s="175">
        <v>441</v>
      </c>
      <c r="N141" s="58"/>
      <c r="O141" s="57"/>
      <c r="P141" s="57"/>
      <c r="Q141" s="57"/>
      <c r="R141" s="57"/>
      <c r="S141" s="57"/>
      <c r="T141" s="57"/>
      <c r="U141" s="57"/>
      <c r="V141" s="57"/>
      <c r="W141" s="57"/>
      <c r="X141" s="57"/>
      <c r="Y141" s="57"/>
      <c r="Z141" s="57"/>
      <c r="AA141" s="57"/>
      <c r="AB141" s="57"/>
      <c r="AC141" s="57"/>
      <c r="AD141" s="57"/>
      <c r="AE141" s="57"/>
      <c r="AF141" s="57"/>
      <c r="AG141" s="57"/>
      <c r="AH141" s="57"/>
      <c r="AI141" s="57"/>
      <c r="AJ141" s="57"/>
      <c r="AK141" s="57"/>
      <c r="AL141" s="57"/>
      <c r="AM141" s="57"/>
      <c r="AN141" s="57"/>
      <c r="AO141" s="57"/>
      <c r="AP141" s="57"/>
      <c r="AQ141" s="57"/>
      <c r="AR141" s="57"/>
      <c r="AS141" s="57"/>
      <c r="AT141" s="57"/>
      <c r="AU141" s="57"/>
      <c r="AV141" s="57"/>
      <c r="AW141" s="57"/>
      <c r="AX141" s="57"/>
      <c r="AY141" s="57"/>
      <c r="AZ141" s="57"/>
      <c r="BA141" s="57"/>
      <c r="BB141" s="57"/>
      <c r="BC141" s="57"/>
      <c r="BD141" s="57"/>
      <c r="BE141" s="57"/>
      <c r="BF141" s="57"/>
      <c r="BG141" s="57"/>
      <c r="BH141" s="57"/>
      <c r="BI141" s="57"/>
      <c r="BJ141" s="57"/>
      <c r="BK141" s="57"/>
      <c r="BL141" s="57"/>
      <c r="BM141" s="57"/>
      <c r="BN141" s="57"/>
      <c r="BO141" s="57"/>
      <c r="BP141" s="57"/>
      <c r="BQ141" s="57"/>
      <c r="BR141" s="57"/>
      <c r="BS141" s="57"/>
      <c r="BT141" s="57"/>
      <c r="BU141" s="57"/>
      <c r="BV141" s="57"/>
      <c r="BW141" s="57"/>
      <c r="BX141" s="57"/>
      <c r="BY141" s="57"/>
      <c r="BZ141" s="57"/>
      <c r="CA141" s="57"/>
      <c r="CB141" s="57"/>
      <c r="CC141" s="57"/>
      <c r="CD141" s="57"/>
      <c r="CE141" s="57"/>
      <c r="CF141" s="57"/>
      <c r="CG141" s="57"/>
      <c r="CH141" s="57"/>
      <c r="CI141" s="57"/>
      <c r="CJ141" s="57"/>
      <c r="CK141" s="57"/>
      <c r="CL141" s="57"/>
      <c r="CM141" s="57"/>
      <c r="CN141" s="57"/>
      <c r="CO141" s="57"/>
      <c r="CP141" s="57"/>
      <c r="CQ141" s="57"/>
      <c r="CR141" s="57"/>
      <c r="CS141" s="57"/>
      <c r="CT141" s="57"/>
      <c r="CU141" s="57"/>
      <c r="CV141" s="57"/>
      <c r="CW141" s="57"/>
      <c r="CX141" s="57"/>
      <c r="CY141" s="57"/>
      <c r="CZ141" s="57"/>
      <c r="DA141" s="57"/>
      <c r="DB141" s="57"/>
      <c r="DC141" s="57"/>
      <c r="DD141" s="57"/>
      <c r="DE141" s="57"/>
      <c r="DF141" s="57"/>
      <c r="DG141" s="57"/>
      <c r="DH141" s="57"/>
      <c r="DI141" s="57"/>
      <c r="DJ141" s="57"/>
      <c r="DK141" s="57"/>
      <c r="DL141" s="57"/>
      <c r="DM141" s="57"/>
      <c r="DN141" s="57"/>
      <c r="DO141" s="57"/>
      <c r="DP141" s="57"/>
      <c r="DQ141" s="57"/>
      <c r="DR141" s="57"/>
      <c r="DS141" s="57"/>
      <c r="DT141" s="57"/>
      <c r="DU141" s="57"/>
      <c r="DV141" s="57"/>
      <c r="DW141" s="57"/>
      <c r="DX141" s="57"/>
      <c r="DY141" s="57"/>
      <c r="DZ141" s="57"/>
      <c r="EA141" s="57"/>
      <c r="EB141" s="57"/>
      <c r="EC141" s="57"/>
      <c r="ED141" s="57"/>
      <c r="EE141" s="57"/>
      <c r="EF141" s="57"/>
      <c r="EG141" s="57"/>
      <c r="EH141" s="57"/>
      <c r="EI141" s="57"/>
      <c r="EJ141" s="57"/>
      <c r="EK141" s="57"/>
      <c r="EL141" s="57"/>
      <c r="EM141" s="57"/>
      <c r="EN141" s="57"/>
      <c r="EO141" s="57"/>
      <c r="EP141" s="57"/>
      <c r="EQ141" s="57"/>
      <c r="ER141" s="57"/>
      <c r="ES141" s="57"/>
      <c r="ET141" s="57"/>
      <c r="EU141" s="57"/>
      <c r="EV141" s="57"/>
      <c r="EW141" s="57"/>
      <c r="EX141" s="57"/>
      <c r="EY141" s="57"/>
      <c r="EZ141" s="57"/>
      <c r="FA141" s="57"/>
      <c r="FB141" s="57"/>
      <c r="FC141" s="57"/>
      <c r="FD141" s="57"/>
      <c r="FE141" s="57"/>
      <c r="FF141" s="57"/>
      <c r="FG141" s="57"/>
      <c r="FH141" s="57"/>
      <c r="FI141" s="57"/>
      <c r="FJ141" s="57"/>
      <c r="FK141" s="57"/>
      <c r="FL141" s="57"/>
      <c r="FM141" s="57"/>
      <c r="FN141" s="57"/>
      <c r="FO141" s="57"/>
      <c r="FP141" s="57"/>
      <c r="FQ141" s="57"/>
    </row>
    <row r="142" spans="1:173" customFormat="1" ht="15.75">
      <c r="A142" s="172">
        <v>9560</v>
      </c>
      <c r="B142" s="173" t="s">
        <v>262</v>
      </c>
      <c r="C142" s="173" t="s">
        <v>267</v>
      </c>
      <c r="D142" s="172" t="s">
        <v>273</v>
      </c>
      <c r="E142" s="174">
        <v>72</v>
      </c>
      <c r="F142" s="174">
        <v>63</v>
      </c>
      <c r="G142" s="174">
        <v>56</v>
      </c>
      <c r="H142" s="174">
        <v>49</v>
      </c>
      <c r="I142" s="174">
        <v>12</v>
      </c>
      <c r="J142" s="174">
        <v>0</v>
      </c>
      <c r="K142" s="174">
        <v>0</v>
      </c>
      <c r="L142" s="174">
        <v>0</v>
      </c>
      <c r="M142" s="175">
        <v>252</v>
      </c>
      <c r="N142" s="58"/>
      <c r="O142" s="57"/>
      <c r="P142" s="57"/>
      <c r="Q142" s="57"/>
      <c r="R142" s="57"/>
      <c r="S142" s="57"/>
      <c r="T142" s="57"/>
      <c r="U142" s="57"/>
      <c r="V142" s="57"/>
      <c r="W142" s="57"/>
      <c r="X142" s="57"/>
      <c r="Y142" s="57"/>
      <c r="Z142" s="57"/>
      <c r="AA142" s="57"/>
      <c r="AB142" s="57"/>
      <c r="AC142" s="57"/>
      <c r="AD142" s="57"/>
      <c r="AE142" s="57"/>
      <c r="AF142" s="57"/>
      <c r="AG142" s="57"/>
      <c r="AH142" s="57"/>
      <c r="AI142" s="57"/>
      <c r="AJ142" s="57"/>
      <c r="AK142" s="57"/>
      <c r="AL142" s="57"/>
      <c r="AM142" s="57"/>
      <c r="AN142" s="57"/>
      <c r="AO142" s="57"/>
      <c r="AP142" s="57"/>
      <c r="AQ142" s="57"/>
      <c r="AR142" s="57"/>
      <c r="AS142" s="57"/>
      <c r="AT142" s="57"/>
      <c r="AU142" s="57"/>
      <c r="AV142" s="57"/>
      <c r="AW142" s="57"/>
      <c r="AX142" s="57"/>
      <c r="AY142" s="57"/>
      <c r="AZ142" s="57"/>
      <c r="BA142" s="57"/>
      <c r="BB142" s="57"/>
      <c r="BC142" s="57"/>
      <c r="BD142" s="57"/>
      <c r="BE142" s="57"/>
      <c r="BF142" s="57"/>
      <c r="BG142" s="57"/>
      <c r="BH142" s="57"/>
      <c r="BI142" s="57"/>
      <c r="BJ142" s="57"/>
      <c r="BK142" s="57"/>
      <c r="BL142" s="57"/>
      <c r="BM142" s="57"/>
      <c r="BN142" s="57"/>
      <c r="BO142" s="57"/>
      <c r="BP142" s="57"/>
      <c r="BQ142" s="57"/>
      <c r="BR142" s="57"/>
      <c r="BS142" s="57"/>
      <c r="BT142" s="57"/>
      <c r="BU142" s="57"/>
      <c r="BV142" s="57"/>
      <c r="BW142" s="57"/>
      <c r="BX142" s="57"/>
      <c r="BY142" s="57"/>
      <c r="BZ142" s="57"/>
      <c r="CA142" s="57"/>
      <c r="CB142" s="57"/>
      <c r="CC142" s="57"/>
      <c r="CD142" s="57"/>
      <c r="CE142" s="57"/>
      <c r="CF142" s="57"/>
      <c r="CG142" s="57"/>
      <c r="CH142" s="57"/>
      <c r="CI142" s="57"/>
      <c r="CJ142" s="57"/>
      <c r="CK142" s="57"/>
      <c r="CL142" s="57"/>
      <c r="CM142" s="57"/>
      <c r="CN142" s="57"/>
      <c r="CO142" s="57"/>
      <c r="CP142" s="57"/>
      <c r="CQ142" s="57"/>
      <c r="CR142" s="57"/>
      <c r="CS142" s="57"/>
      <c r="CT142" s="57"/>
      <c r="CU142" s="57"/>
      <c r="CV142" s="57"/>
      <c r="CW142" s="57"/>
      <c r="CX142" s="57"/>
      <c r="CY142" s="57"/>
      <c r="CZ142" s="57"/>
      <c r="DA142" s="57"/>
      <c r="DB142" s="57"/>
      <c r="DC142" s="57"/>
      <c r="DD142" s="57"/>
      <c r="DE142" s="57"/>
      <c r="DF142" s="57"/>
      <c r="DG142" s="57"/>
      <c r="DH142" s="57"/>
      <c r="DI142" s="57"/>
      <c r="DJ142" s="57"/>
      <c r="DK142" s="57"/>
      <c r="DL142" s="57"/>
      <c r="DM142" s="57"/>
      <c r="DN142" s="57"/>
      <c r="DO142" s="57"/>
      <c r="DP142" s="57"/>
      <c r="DQ142" s="57"/>
      <c r="DR142" s="57"/>
      <c r="DS142" s="57"/>
      <c r="DT142" s="57"/>
      <c r="DU142" s="57"/>
      <c r="DV142" s="57"/>
      <c r="DW142" s="57"/>
      <c r="DX142" s="57"/>
      <c r="DY142" s="57"/>
      <c r="DZ142" s="57"/>
      <c r="EA142" s="57"/>
      <c r="EB142" s="57"/>
      <c r="EC142" s="57"/>
      <c r="ED142" s="57"/>
      <c r="EE142" s="57"/>
      <c r="EF142" s="57"/>
      <c r="EG142" s="57"/>
      <c r="EH142" s="57"/>
      <c r="EI142" s="57"/>
      <c r="EJ142" s="57"/>
      <c r="EK142" s="57"/>
      <c r="EL142" s="57"/>
      <c r="EM142" s="57"/>
      <c r="EN142" s="57"/>
      <c r="EO142" s="57"/>
      <c r="EP142" s="57"/>
      <c r="EQ142" s="57"/>
      <c r="ER142" s="57"/>
      <c r="ES142" s="57"/>
      <c r="ET142" s="57"/>
      <c r="EU142" s="57"/>
      <c r="EV142" s="57"/>
      <c r="EW142" s="57"/>
      <c r="EX142" s="57"/>
      <c r="EY142" s="57"/>
      <c r="EZ142" s="57"/>
      <c r="FA142" s="57"/>
      <c r="FB142" s="57"/>
      <c r="FC142" s="57"/>
      <c r="FD142" s="57"/>
      <c r="FE142" s="57"/>
      <c r="FF142" s="57"/>
      <c r="FG142" s="57"/>
      <c r="FH142" s="57"/>
      <c r="FI142" s="57"/>
      <c r="FJ142" s="57"/>
      <c r="FK142" s="57"/>
      <c r="FL142" s="57"/>
      <c r="FM142" s="57"/>
      <c r="FN142" s="57"/>
      <c r="FO142" s="57"/>
      <c r="FP142" s="57"/>
      <c r="FQ142" s="57"/>
    </row>
    <row r="143" spans="1:173" customFormat="1" ht="25.5">
      <c r="A143" s="172">
        <v>9560</v>
      </c>
      <c r="B143" s="173" t="s">
        <v>288</v>
      </c>
      <c r="C143" s="173" t="s">
        <v>289</v>
      </c>
      <c r="D143" s="172" t="s">
        <v>290</v>
      </c>
      <c r="E143" s="174">
        <v>899</v>
      </c>
      <c r="F143" s="174">
        <v>872</v>
      </c>
      <c r="G143" s="174">
        <v>845</v>
      </c>
      <c r="H143" s="174">
        <v>818</v>
      </c>
      <c r="I143" s="174">
        <v>791</v>
      </c>
      <c r="J143" s="174">
        <v>750</v>
      </c>
      <c r="K143" s="174">
        <v>712</v>
      </c>
      <c r="L143" s="174">
        <v>207</v>
      </c>
      <c r="M143" s="175">
        <v>5894</v>
      </c>
      <c r="N143" s="58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  <c r="Z143" s="57"/>
      <c r="AA143" s="57"/>
      <c r="AB143" s="57"/>
      <c r="AC143" s="57"/>
      <c r="AD143" s="57"/>
      <c r="AE143" s="57"/>
      <c r="AF143" s="57"/>
      <c r="AG143" s="57"/>
      <c r="AH143" s="57"/>
      <c r="AI143" s="57"/>
      <c r="AJ143" s="57"/>
      <c r="AK143" s="57"/>
      <c r="AL143" s="57"/>
      <c r="AM143" s="57"/>
      <c r="AN143" s="57"/>
      <c r="AO143" s="57"/>
      <c r="AP143" s="57"/>
      <c r="AQ143" s="57"/>
      <c r="AR143" s="57"/>
      <c r="AS143" s="57"/>
      <c r="AT143" s="57"/>
      <c r="AU143" s="57"/>
      <c r="AV143" s="57"/>
      <c r="AW143" s="57"/>
      <c r="AX143" s="57"/>
      <c r="AY143" s="57"/>
      <c r="AZ143" s="57"/>
      <c r="BA143" s="57"/>
      <c r="BB143" s="57"/>
      <c r="BC143" s="57"/>
      <c r="BD143" s="57"/>
      <c r="BE143" s="57"/>
      <c r="BF143" s="57"/>
      <c r="BG143" s="57"/>
      <c r="BH143" s="57"/>
      <c r="BI143" s="57"/>
      <c r="BJ143" s="57"/>
      <c r="BK143" s="57"/>
      <c r="BL143" s="57"/>
      <c r="BM143" s="57"/>
      <c r="BN143" s="57"/>
      <c r="BO143" s="57"/>
      <c r="BP143" s="57"/>
      <c r="BQ143" s="57"/>
      <c r="BR143" s="57"/>
      <c r="BS143" s="57"/>
      <c r="BT143" s="57"/>
      <c r="BU143" s="57"/>
      <c r="BV143" s="57"/>
      <c r="BW143" s="57"/>
      <c r="BX143" s="57"/>
      <c r="BY143" s="57"/>
      <c r="BZ143" s="57"/>
      <c r="CA143" s="57"/>
      <c r="CB143" s="57"/>
      <c r="CC143" s="57"/>
      <c r="CD143" s="57"/>
      <c r="CE143" s="57"/>
      <c r="CF143" s="57"/>
      <c r="CG143" s="57"/>
      <c r="CH143" s="57"/>
      <c r="CI143" s="57"/>
      <c r="CJ143" s="57"/>
      <c r="CK143" s="57"/>
      <c r="CL143" s="57"/>
      <c r="CM143" s="57"/>
      <c r="CN143" s="57"/>
      <c r="CO143" s="57"/>
      <c r="CP143" s="57"/>
      <c r="CQ143" s="57"/>
      <c r="CR143" s="57"/>
      <c r="CS143" s="57"/>
      <c r="CT143" s="57"/>
      <c r="CU143" s="57"/>
      <c r="CV143" s="57"/>
      <c r="CW143" s="57"/>
      <c r="CX143" s="57"/>
      <c r="CY143" s="57"/>
      <c r="CZ143" s="57"/>
      <c r="DA143" s="57"/>
      <c r="DB143" s="57"/>
      <c r="DC143" s="57"/>
      <c r="DD143" s="57"/>
      <c r="DE143" s="57"/>
      <c r="DF143" s="57"/>
      <c r="DG143" s="57"/>
      <c r="DH143" s="57"/>
      <c r="DI143" s="57"/>
      <c r="DJ143" s="57"/>
      <c r="DK143" s="57"/>
      <c r="DL143" s="57"/>
      <c r="DM143" s="57"/>
      <c r="DN143" s="57"/>
      <c r="DO143" s="57"/>
      <c r="DP143" s="57"/>
      <c r="DQ143" s="57"/>
      <c r="DR143" s="57"/>
      <c r="DS143" s="57"/>
      <c r="DT143" s="57"/>
      <c r="DU143" s="57"/>
      <c r="DV143" s="57"/>
      <c r="DW143" s="57"/>
      <c r="DX143" s="57"/>
      <c r="DY143" s="57"/>
      <c r="DZ143" s="57"/>
      <c r="EA143" s="57"/>
      <c r="EB143" s="57"/>
      <c r="EC143" s="57"/>
      <c r="ED143" s="57"/>
      <c r="EE143" s="57"/>
      <c r="EF143" s="57"/>
      <c r="EG143" s="57"/>
      <c r="EH143" s="57"/>
      <c r="EI143" s="57"/>
      <c r="EJ143" s="57"/>
      <c r="EK143" s="57"/>
      <c r="EL143" s="57"/>
      <c r="EM143" s="57"/>
      <c r="EN143" s="57"/>
      <c r="EO143" s="57"/>
      <c r="EP143" s="57"/>
      <c r="EQ143" s="57"/>
      <c r="ER143" s="57"/>
      <c r="ES143" s="57"/>
      <c r="ET143" s="57"/>
      <c r="EU143" s="57"/>
      <c r="EV143" s="57"/>
      <c r="EW143" s="57"/>
      <c r="EX143" s="57"/>
      <c r="EY143" s="57"/>
      <c r="EZ143" s="57"/>
      <c r="FA143" s="57"/>
      <c r="FB143" s="57"/>
      <c r="FC143" s="57"/>
      <c r="FD143" s="57"/>
      <c r="FE143" s="57"/>
      <c r="FF143" s="57"/>
      <c r="FG143" s="57"/>
      <c r="FH143" s="57"/>
      <c r="FI143" s="57"/>
      <c r="FJ143" s="57"/>
      <c r="FK143" s="57"/>
      <c r="FL143" s="57"/>
      <c r="FM143" s="57"/>
      <c r="FN143" s="57"/>
      <c r="FO143" s="57"/>
      <c r="FP143" s="57"/>
      <c r="FQ143" s="57"/>
    </row>
    <row r="144" spans="1:173" customFormat="1" ht="25.5">
      <c r="A144" s="172">
        <v>9560</v>
      </c>
      <c r="B144" s="173" t="s">
        <v>288</v>
      </c>
      <c r="C144" s="173" t="s">
        <v>289</v>
      </c>
      <c r="D144" s="172" t="s">
        <v>291</v>
      </c>
      <c r="E144" s="174">
        <v>772</v>
      </c>
      <c r="F144" s="174">
        <v>748</v>
      </c>
      <c r="G144" s="174">
        <v>724</v>
      </c>
      <c r="H144" s="174">
        <v>700</v>
      </c>
      <c r="I144" s="174">
        <v>676</v>
      </c>
      <c r="J144" s="174">
        <v>652</v>
      </c>
      <c r="K144" s="174">
        <v>0</v>
      </c>
      <c r="L144" s="174">
        <v>0</v>
      </c>
      <c r="M144" s="175">
        <v>4272</v>
      </c>
      <c r="N144" s="58"/>
      <c r="O144" s="57"/>
      <c r="P144" s="57"/>
      <c r="Q144" s="57"/>
      <c r="R144" s="57"/>
      <c r="S144" s="57"/>
      <c r="T144" s="57"/>
      <c r="U144" s="57"/>
      <c r="V144" s="57"/>
      <c r="W144" s="57"/>
      <c r="X144" s="57"/>
      <c r="Y144" s="57"/>
      <c r="Z144" s="57"/>
      <c r="AA144" s="57"/>
      <c r="AB144" s="57"/>
      <c r="AC144" s="57"/>
      <c r="AD144" s="57"/>
      <c r="AE144" s="57"/>
      <c r="AF144" s="57"/>
      <c r="AG144" s="57"/>
      <c r="AH144" s="57"/>
      <c r="AI144" s="57"/>
      <c r="AJ144" s="57"/>
      <c r="AK144" s="57"/>
      <c r="AL144" s="57"/>
      <c r="AM144" s="57"/>
      <c r="AN144" s="57"/>
      <c r="AO144" s="57"/>
      <c r="AP144" s="57"/>
      <c r="AQ144" s="57"/>
      <c r="AR144" s="57"/>
      <c r="AS144" s="57"/>
      <c r="AT144" s="57"/>
      <c r="AU144" s="57"/>
      <c r="AV144" s="57"/>
      <c r="AW144" s="57"/>
      <c r="AX144" s="57"/>
      <c r="AY144" s="57"/>
      <c r="AZ144" s="57"/>
      <c r="BA144" s="57"/>
      <c r="BB144" s="57"/>
      <c r="BC144" s="57"/>
      <c r="BD144" s="57"/>
      <c r="BE144" s="57"/>
      <c r="BF144" s="57"/>
      <c r="BG144" s="57"/>
      <c r="BH144" s="57"/>
      <c r="BI144" s="57"/>
      <c r="BJ144" s="57"/>
      <c r="BK144" s="57"/>
      <c r="BL144" s="57"/>
      <c r="BM144" s="57"/>
      <c r="BN144" s="57"/>
      <c r="BO144" s="57"/>
      <c r="BP144" s="57"/>
      <c r="BQ144" s="57"/>
      <c r="BR144" s="57"/>
      <c r="BS144" s="57"/>
      <c r="BT144" s="57"/>
      <c r="BU144" s="57"/>
      <c r="BV144" s="57"/>
      <c r="BW144" s="57"/>
      <c r="BX144" s="57"/>
      <c r="BY144" s="57"/>
      <c r="BZ144" s="57"/>
      <c r="CA144" s="57"/>
      <c r="CB144" s="57"/>
      <c r="CC144" s="57"/>
      <c r="CD144" s="57"/>
      <c r="CE144" s="57"/>
      <c r="CF144" s="57"/>
      <c r="CG144" s="57"/>
      <c r="CH144" s="57"/>
      <c r="CI144" s="57"/>
      <c r="CJ144" s="57"/>
      <c r="CK144" s="57"/>
      <c r="CL144" s="57"/>
      <c r="CM144" s="57"/>
      <c r="CN144" s="57"/>
      <c r="CO144" s="57"/>
      <c r="CP144" s="57"/>
      <c r="CQ144" s="57"/>
      <c r="CR144" s="57"/>
      <c r="CS144" s="57"/>
      <c r="CT144" s="57"/>
      <c r="CU144" s="57"/>
      <c r="CV144" s="57"/>
      <c r="CW144" s="57"/>
      <c r="CX144" s="57"/>
      <c r="CY144" s="57"/>
      <c r="CZ144" s="57"/>
      <c r="DA144" s="57"/>
      <c r="DB144" s="57"/>
      <c r="DC144" s="57"/>
      <c r="DD144" s="57"/>
      <c r="DE144" s="57"/>
      <c r="DF144" s="57"/>
      <c r="DG144" s="57"/>
      <c r="DH144" s="57"/>
      <c r="DI144" s="57"/>
      <c r="DJ144" s="57"/>
      <c r="DK144" s="57"/>
      <c r="DL144" s="57"/>
      <c r="DM144" s="57"/>
      <c r="DN144" s="57"/>
      <c r="DO144" s="57"/>
      <c r="DP144" s="57"/>
      <c r="DQ144" s="57"/>
      <c r="DR144" s="57"/>
      <c r="DS144" s="57"/>
      <c r="DT144" s="57"/>
      <c r="DU144" s="57"/>
      <c r="DV144" s="57"/>
      <c r="DW144" s="57"/>
      <c r="DX144" s="57"/>
      <c r="DY144" s="57"/>
      <c r="DZ144" s="57"/>
      <c r="EA144" s="57"/>
      <c r="EB144" s="57"/>
      <c r="EC144" s="57"/>
      <c r="ED144" s="57"/>
      <c r="EE144" s="57"/>
      <c r="EF144" s="57"/>
      <c r="EG144" s="57"/>
      <c r="EH144" s="57"/>
      <c r="EI144" s="57"/>
      <c r="EJ144" s="57"/>
      <c r="EK144" s="57"/>
      <c r="EL144" s="57"/>
      <c r="EM144" s="57"/>
      <c r="EN144" s="57"/>
      <c r="EO144" s="57"/>
      <c r="EP144" s="57"/>
      <c r="EQ144" s="57"/>
      <c r="ER144" s="57"/>
      <c r="ES144" s="57"/>
      <c r="ET144" s="57"/>
      <c r="EU144" s="57"/>
      <c r="EV144" s="57"/>
      <c r="EW144" s="57"/>
      <c r="EX144" s="57"/>
      <c r="EY144" s="57"/>
      <c r="EZ144" s="57"/>
      <c r="FA144" s="57"/>
      <c r="FB144" s="57"/>
      <c r="FC144" s="57"/>
      <c r="FD144" s="57"/>
      <c r="FE144" s="57"/>
      <c r="FF144" s="57"/>
      <c r="FG144" s="57"/>
      <c r="FH144" s="57"/>
      <c r="FI144" s="57"/>
      <c r="FJ144" s="57"/>
      <c r="FK144" s="57"/>
      <c r="FL144" s="57"/>
      <c r="FM144" s="57"/>
      <c r="FN144" s="57"/>
      <c r="FO144" s="57"/>
      <c r="FP144" s="57"/>
      <c r="FQ144" s="57"/>
    </row>
    <row r="145" spans="1:173" customFormat="1" ht="48" customHeight="1">
      <c r="A145" s="172">
        <v>9560</v>
      </c>
      <c r="B145" s="173" t="s">
        <v>288</v>
      </c>
      <c r="C145" s="173" t="s">
        <v>289</v>
      </c>
      <c r="D145" s="172" t="s">
        <v>292</v>
      </c>
      <c r="E145" s="174">
        <v>242</v>
      </c>
      <c r="F145" s="174">
        <v>234</v>
      </c>
      <c r="G145" s="174">
        <v>0</v>
      </c>
      <c r="H145" s="174">
        <v>0</v>
      </c>
      <c r="I145" s="174">
        <v>0</v>
      </c>
      <c r="J145" s="174">
        <v>0</v>
      </c>
      <c r="K145" s="174">
        <v>0</v>
      </c>
      <c r="L145" s="174">
        <v>0</v>
      </c>
      <c r="M145" s="175">
        <v>476</v>
      </c>
      <c r="N145" s="58"/>
      <c r="O145" s="57"/>
      <c r="P145" s="57"/>
      <c r="Q145" s="57"/>
      <c r="R145" s="57"/>
      <c r="S145" s="57"/>
      <c r="T145" s="57"/>
      <c r="U145" s="57"/>
      <c r="V145" s="57"/>
      <c r="W145" s="57"/>
      <c r="X145" s="57"/>
      <c r="Y145" s="57"/>
      <c r="Z145" s="57"/>
      <c r="AA145" s="57"/>
      <c r="AB145" s="57"/>
      <c r="AC145" s="57"/>
      <c r="AD145" s="57"/>
      <c r="AE145" s="57"/>
      <c r="AF145" s="57"/>
      <c r="AG145" s="57"/>
      <c r="AH145" s="57"/>
      <c r="AI145" s="57"/>
      <c r="AJ145" s="57"/>
      <c r="AK145" s="57"/>
      <c r="AL145" s="57"/>
      <c r="AM145" s="57"/>
      <c r="AN145" s="57"/>
      <c r="AO145" s="57"/>
      <c r="AP145" s="57"/>
      <c r="AQ145" s="57"/>
      <c r="AR145" s="57"/>
      <c r="AS145" s="57"/>
      <c r="AT145" s="57"/>
      <c r="AU145" s="57"/>
      <c r="AV145" s="57"/>
      <c r="AW145" s="57"/>
      <c r="AX145" s="57"/>
      <c r="AY145" s="57"/>
      <c r="AZ145" s="57"/>
      <c r="BA145" s="57"/>
      <c r="BB145" s="57"/>
      <c r="BC145" s="57"/>
      <c r="BD145" s="57"/>
      <c r="BE145" s="57"/>
      <c r="BF145" s="57"/>
      <c r="BG145" s="57"/>
      <c r="BH145" s="57"/>
      <c r="BI145" s="57"/>
      <c r="BJ145" s="57"/>
      <c r="BK145" s="57"/>
      <c r="BL145" s="57"/>
      <c r="BM145" s="57"/>
      <c r="BN145" s="57"/>
      <c r="BO145" s="57"/>
      <c r="BP145" s="57"/>
      <c r="BQ145" s="57"/>
      <c r="BR145" s="57"/>
      <c r="BS145" s="57"/>
      <c r="BT145" s="57"/>
      <c r="BU145" s="57"/>
      <c r="BV145" s="57"/>
      <c r="BW145" s="57"/>
      <c r="BX145" s="57"/>
      <c r="BY145" s="57"/>
      <c r="BZ145" s="57"/>
      <c r="CA145" s="57"/>
      <c r="CB145" s="57"/>
      <c r="CC145" s="57"/>
      <c r="CD145" s="57"/>
      <c r="CE145" s="57"/>
      <c r="CF145" s="57"/>
      <c r="CG145" s="57"/>
      <c r="CH145" s="57"/>
      <c r="CI145" s="57"/>
      <c r="CJ145" s="57"/>
      <c r="CK145" s="57"/>
      <c r="CL145" s="57"/>
      <c r="CM145" s="57"/>
      <c r="CN145" s="57"/>
      <c r="CO145" s="57"/>
      <c r="CP145" s="57"/>
      <c r="CQ145" s="57"/>
      <c r="CR145" s="57"/>
      <c r="CS145" s="57"/>
      <c r="CT145" s="57"/>
      <c r="CU145" s="57"/>
      <c r="CV145" s="57"/>
      <c r="CW145" s="57"/>
      <c r="CX145" s="57"/>
      <c r="CY145" s="57"/>
      <c r="CZ145" s="57"/>
      <c r="DA145" s="57"/>
      <c r="DB145" s="57"/>
      <c r="DC145" s="57"/>
      <c r="DD145" s="57"/>
      <c r="DE145" s="57"/>
      <c r="DF145" s="57"/>
      <c r="DG145" s="57"/>
      <c r="DH145" s="57"/>
      <c r="DI145" s="57"/>
      <c r="DJ145" s="57"/>
      <c r="DK145" s="57"/>
      <c r="DL145" s="57"/>
      <c r="DM145" s="57"/>
      <c r="DN145" s="57"/>
      <c r="DO145" s="57"/>
      <c r="DP145" s="57"/>
      <c r="DQ145" s="57"/>
      <c r="DR145" s="57"/>
      <c r="DS145" s="57"/>
      <c r="DT145" s="57"/>
      <c r="DU145" s="57"/>
      <c r="DV145" s="57"/>
      <c r="DW145" s="57"/>
      <c r="DX145" s="57"/>
      <c r="DY145" s="57"/>
      <c r="DZ145" s="57"/>
      <c r="EA145" s="57"/>
      <c r="EB145" s="57"/>
      <c r="EC145" s="57"/>
      <c r="ED145" s="57"/>
      <c r="EE145" s="57"/>
      <c r="EF145" s="57"/>
      <c r="EG145" s="57"/>
      <c r="EH145" s="57"/>
      <c r="EI145" s="57"/>
      <c r="EJ145" s="57"/>
      <c r="EK145" s="57"/>
      <c r="EL145" s="57"/>
      <c r="EM145" s="57"/>
      <c r="EN145" s="57"/>
      <c r="EO145" s="57"/>
      <c r="EP145" s="57"/>
      <c r="EQ145" s="57"/>
      <c r="ER145" s="57"/>
      <c r="ES145" s="57"/>
      <c r="ET145" s="57"/>
      <c r="EU145" s="57"/>
      <c r="EV145" s="57"/>
      <c r="EW145" s="57"/>
      <c r="EX145" s="57"/>
      <c r="EY145" s="57"/>
      <c r="EZ145" s="57"/>
      <c r="FA145" s="57"/>
      <c r="FB145" s="57"/>
      <c r="FC145" s="57"/>
      <c r="FD145" s="57"/>
      <c r="FE145" s="57"/>
      <c r="FF145" s="57"/>
      <c r="FG145" s="57"/>
      <c r="FH145" s="57"/>
      <c r="FI145" s="57"/>
      <c r="FJ145" s="57"/>
      <c r="FK145" s="57"/>
      <c r="FL145" s="57"/>
      <c r="FM145" s="57"/>
      <c r="FN145" s="57"/>
      <c r="FO145" s="57"/>
      <c r="FP145" s="57"/>
      <c r="FQ145" s="57"/>
    </row>
    <row r="146" spans="1:173" ht="25.5">
      <c r="A146" s="172">
        <v>9560</v>
      </c>
      <c r="B146" s="173" t="s">
        <v>293</v>
      </c>
      <c r="C146" s="173" t="s">
        <v>294</v>
      </c>
      <c r="D146" s="172" t="s">
        <v>295</v>
      </c>
      <c r="E146" s="174">
        <v>23699</v>
      </c>
      <c r="F146" s="174">
        <v>0</v>
      </c>
      <c r="G146" s="174">
        <v>0</v>
      </c>
      <c r="H146" s="174">
        <v>0</v>
      </c>
      <c r="I146" s="174">
        <v>0</v>
      </c>
      <c r="J146" s="174">
        <v>0</v>
      </c>
      <c r="K146" s="174">
        <v>0</v>
      </c>
      <c r="L146" s="174">
        <v>0</v>
      </c>
      <c r="M146" s="175">
        <v>23699</v>
      </c>
      <c r="N146" s="58"/>
    </row>
    <row r="147" spans="1:173" ht="25.5">
      <c r="A147" s="172">
        <v>9560</v>
      </c>
      <c r="B147" s="173" t="s">
        <v>296</v>
      </c>
      <c r="C147" s="173" t="s">
        <v>297</v>
      </c>
      <c r="D147" s="172" t="s">
        <v>298</v>
      </c>
      <c r="E147" s="174">
        <v>4262</v>
      </c>
      <c r="F147" s="174">
        <v>0</v>
      </c>
      <c r="G147" s="174">
        <v>0</v>
      </c>
      <c r="H147" s="174">
        <v>0</v>
      </c>
      <c r="I147" s="174">
        <v>0</v>
      </c>
      <c r="J147" s="174">
        <v>0</v>
      </c>
      <c r="K147" s="174">
        <v>0</v>
      </c>
      <c r="L147" s="174">
        <v>0</v>
      </c>
      <c r="M147" s="175">
        <v>4262</v>
      </c>
      <c r="N147" s="58"/>
    </row>
    <row r="148" spans="1:173" ht="15.75">
      <c r="A148" s="172">
        <v>9560</v>
      </c>
      <c r="B148" s="173" t="s">
        <v>29</v>
      </c>
      <c r="C148" s="173" t="s">
        <v>299</v>
      </c>
      <c r="D148" s="172" t="s">
        <v>300</v>
      </c>
      <c r="E148" s="174">
        <v>168079</v>
      </c>
      <c r="F148" s="174">
        <v>162507</v>
      </c>
      <c r="G148" s="174">
        <v>156920</v>
      </c>
      <c r="H148" s="174">
        <v>151371</v>
      </c>
      <c r="I148" s="174">
        <v>145738</v>
      </c>
      <c r="J148" s="174">
        <v>140154</v>
      </c>
      <c r="K148" s="174">
        <v>34576</v>
      </c>
      <c r="L148" s="174">
        <v>0</v>
      </c>
      <c r="M148" s="175">
        <v>959345</v>
      </c>
      <c r="N148" s="58"/>
    </row>
    <row r="149" spans="1:173" ht="25.5">
      <c r="A149" s="172">
        <v>9560</v>
      </c>
      <c r="B149" s="173" t="s">
        <v>29</v>
      </c>
      <c r="C149" s="173" t="s">
        <v>301</v>
      </c>
      <c r="D149" s="172" t="s">
        <v>302</v>
      </c>
      <c r="E149" s="174">
        <v>89837</v>
      </c>
      <c r="F149" s="174">
        <v>87799</v>
      </c>
      <c r="G149" s="174">
        <v>85761</v>
      </c>
      <c r="H149" s="174">
        <v>83723</v>
      </c>
      <c r="I149" s="174">
        <v>81685</v>
      </c>
      <c r="J149" s="174">
        <v>79725</v>
      </c>
      <c r="K149" s="174">
        <v>77811</v>
      </c>
      <c r="L149" s="174">
        <v>704582</v>
      </c>
      <c r="M149" s="175">
        <v>1290923</v>
      </c>
      <c r="N149" s="58"/>
    </row>
    <row r="150" spans="1:173" ht="25.5">
      <c r="A150" s="172">
        <v>9560</v>
      </c>
      <c r="B150" s="173" t="s">
        <v>29</v>
      </c>
      <c r="C150" s="173" t="s">
        <v>303</v>
      </c>
      <c r="D150" s="172" t="s">
        <v>304</v>
      </c>
      <c r="E150" s="174">
        <v>151851</v>
      </c>
      <c r="F150" s="174">
        <v>146653</v>
      </c>
      <c r="G150" s="174">
        <v>141441</v>
      </c>
      <c r="H150" s="174">
        <v>136285</v>
      </c>
      <c r="I150" s="174">
        <v>131009</v>
      </c>
      <c r="J150" s="174">
        <v>125800</v>
      </c>
      <c r="K150" s="174">
        <v>120768</v>
      </c>
      <c r="L150" s="174">
        <v>87169</v>
      </c>
      <c r="M150" s="175">
        <v>1040976</v>
      </c>
      <c r="N150" s="58"/>
    </row>
    <row r="151" spans="1:173" ht="25.5">
      <c r="A151" s="172">
        <v>9560</v>
      </c>
      <c r="B151" s="173" t="s">
        <v>29</v>
      </c>
      <c r="C151" s="173" t="s">
        <v>305</v>
      </c>
      <c r="D151" s="172" t="s">
        <v>306</v>
      </c>
      <c r="E151" s="174">
        <v>40696</v>
      </c>
      <c r="F151" s="174">
        <v>39066</v>
      </c>
      <c r="G151" s="174">
        <v>37244</v>
      </c>
      <c r="H151" s="174">
        <v>88</v>
      </c>
      <c r="I151" s="174">
        <v>0</v>
      </c>
      <c r="J151" s="174">
        <v>0</v>
      </c>
      <c r="K151" s="174">
        <v>0</v>
      </c>
      <c r="L151" s="174">
        <v>0</v>
      </c>
      <c r="M151" s="175">
        <v>117094</v>
      </c>
      <c r="N151" s="58"/>
    </row>
    <row r="152" spans="1:173" ht="25.5">
      <c r="A152" s="172">
        <v>9560</v>
      </c>
      <c r="B152" s="173" t="s">
        <v>29</v>
      </c>
      <c r="C152" s="173" t="s">
        <v>307</v>
      </c>
      <c r="D152" s="172" t="s">
        <v>308</v>
      </c>
      <c r="E152" s="174">
        <v>39510</v>
      </c>
      <c r="F152" s="174">
        <v>38545</v>
      </c>
      <c r="G152" s="174">
        <v>37580</v>
      </c>
      <c r="H152" s="174">
        <v>36615</v>
      </c>
      <c r="I152" s="174">
        <v>35650</v>
      </c>
      <c r="J152" s="174">
        <v>34884</v>
      </c>
      <c r="K152" s="174">
        <v>34137</v>
      </c>
      <c r="L152" s="174">
        <v>218310</v>
      </c>
      <c r="M152" s="175">
        <v>475231</v>
      </c>
      <c r="N152" s="58"/>
    </row>
    <row r="153" spans="1:173" ht="15.75">
      <c r="A153" s="172">
        <v>9560</v>
      </c>
      <c r="B153" s="173" t="s">
        <v>29</v>
      </c>
      <c r="C153" s="173" t="s">
        <v>309</v>
      </c>
      <c r="D153" s="172" t="s">
        <v>310</v>
      </c>
      <c r="E153" s="174">
        <v>0</v>
      </c>
      <c r="F153" s="174">
        <v>0</v>
      </c>
      <c r="G153" s="174">
        <v>0</v>
      </c>
      <c r="H153" s="174">
        <v>0</v>
      </c>
      <c r="I153" s="174">
        <v>0</v>
      </c>
      <c r="J153" s="174">
        <v>0</v>
      </c>
      <c r="K153" s="174">
        <v>0</v>
      </c>
      <c r="L153" s="174">
        <v>0</v>
      </c>
      <c r="M153" s="175">
        <v>0</v>
      </c>
      <c r="N153" s="58"/>
    </row>
    <row r="154" spans="1:173" ht="25.5">
      <c r="A154" s="172">
        <v>9560</v>
      </c>
      <c r="B154" s="173" t="s">
        <v>29</v>
      </c>
      <c r="C154" s="173" t="s">
        <v>311</v>
      </c>
      <c r="D154" s="172" t="s">
        <v>312</v>
      </c>
      <c r="E154" s="174">
        <v>148346</v>
      </c>
      <c r="F154" s="174">
        <v>144903</v>
      </c>
      <c r="G154" s="174">
        <v>141460</v>
      </c>
      <c r="H154" s="174">
        <v>138017</v>
      </c>
      <c r="I154" s="174">
        <v>134574</v>
      </c>
      <c r="J154" s="174">
        <v>132966</v>
      </c>
      <c r="K154" s="174">
        <v>131477</v>
      </c>
      <c r="L154" s="174">
        <v>1044283</v>
      </c>
      <c r="M154" s="175">
        <v>2016026</v>
      </c>
      <c r="N154" s="58"/>
    </row>
    <row r="155" spans="1:173" ht="38.25">
      <c r="A155" s="172">
        <v>9560</v>
      </c>
      <c r="B155" s="173" t="s">
        <v>178</v>
      </c>
      <c r="C155" s="173" t="s">
        <v>313</v>
      </c>
      <c r="D155" s="172" t="s">
        <v>314</v>
      </c>
      <c r="E155" s="174">
        <v>1797</v>
      </c>
      <c r="F155" s="174">
        <v>1766</v>
      </c>
      <c r="G155" s="174">
        <v>1736</v>
      </c>
      <c r="H155" s="174">
        <v>1706</v>
      </c>
      <c r="I155" s="174">
        <v>1675</v>
      </c>
      <c r="J155" s="174">
        <v>1645</v>
      </c>
      <c r="K155" s="174">
        <v>5505</v>
      </c>
      <c r="L155" s="174">
        <v>0</v>
      </c>
      <c r="M155" s="175">
        <v>15830</v>
      </c>
      <c r="N155" s="58"/>
    </row>
    <row r="156" spans="1:173" ht="38.25">
      <c r="A156" s="172">
        <v>9560</v>
      </c>
      <c r="B156" s="173" t="s">
        <v>29</v>
      </c>
      <c r="C156" s="173" t="s">
        <v>832</v>
      </c>
      <c r="D156" s="172" t="s">
        <v>315</v>
      </c>
      <c r="E156" s="174">
        <v>16872</v>
      </c>
      <c r="F156" s="174">
        <v>16321</v>
      </c>
      <c r="G156" s="174">
        <v>15769</v>
      </c>
      <c r="H156" s="174">
        <v>15230</v>
      </c>
      <c r="I156" s="174">
        <v>14663</v>
      </c>
      <c r="J156" s="174">
        <v>14111</v>
      </c>
      <c r="K156" s="174">
        <v>13580</v>
      </c>
      <c r="L156" s="174">
        <v>67280</v>
      </c>
      <c r="M156" s="175">
        <v>173826</v>
      </c>
      <c r="N156" s="58"/>
    </row>
    <row r="157" spans="1:173" ht="38.25">
      <c r="A157" s="172">
        <v>9560</v>
      </c>
      <c r="B157" s="173" t="s">
        <v>29</v>
      </c>
      <c r="C157" s="173" t="s">
        <v>316</v>
      </c>
      <c r="D157" s="172" t="s">
        <v>317</v>
      </c>
      <c r="E157" s="174">
        <v>135021.24556000001</v>
      </c>
      <c r="F157" s="174">
        <v>150453.93408000001</v>
      </c>
      <c r="G157" s="174">
        <v>146108.24356</v>
      </c>
      <c r="H157" s="174">
        <v>141762.55304</v>
      </c>
      <c r="I157" s="174">
        <v>137416.86252</v>
      </c>
      <c r="J157" s="174">
        <v>133071.17199999999</v>
      </c>
      <c r="K157" s="174">
        <v>128725.48148</v>
      </c>
      <c r="L157" s="174">
        <v>1162047.9172</v>
      </c>
      <c r="M157" s="175">
        <v>2134607.4094400001</v>
      </c>
      <c r="N157" s="58"/>
    </row>
    <row r="158" spans="1:173" ht="15.75">
      <c r="A158" s="172"/>
      <c r="B158" s="185" t="s">
        <v>257</v>
      </c>
      <c r="C158" s="172" t="s">
        <v>30</v>
      </c>
      <c r="D158" s="172" t="s">
        <v>30</v>
      </c>
      <c r="E158" s="175">
        <f t="shared" ref="E158:M158" si="1">SUM(E112:E157)</f>
        <v>866639.24555999995</v>
      </c>
      <c r="F158" s="175">
        <f t="shared" si="1"/>
        <v>832712.93408000004</v>
      </c>
      <c r="G158" s="175">
        <f t="shared" si="1"/>
        <v>787975.24355999997</v>
      </c>
      <c r="H158" s="175">
        <f t="shared" si="1"/>
        <v>712288.55304000003</v>
      </c>
      <c r="I158" s="175">
        <f t="shared" si="1"/>
        <v>687911.86251999997</v>
      </c>
      <c r="J158" s="175">
        <f t="shared" si="1"/>
        <v>666470.17200000002</v>
      </c>
      <c r="K158" s="175">
        <f t="shared" si="1"/>
        <v>548751.48147999996</v>
      </c>
      <c r="L158" s="175">
        <f t="shared" si="1"/>
        <v>3287478.9172</v>
      </c>
      <c r="M158" s="175">
        <f t="shared" si="1"/>
        <v>8390228.4094399996</v>
      </c>
      <c r="N158" s="58"/>
    </row>
    <row r="159" spans="1:173" ht="15.75">
      <c r="A159" s="186"/>
      <c r="B159" s="187"/>
      <c r="C159" s="187"/>
      <c r="D159" s="187"/>
      <c r="E159" s="183"/>
      <c r="F159" s="183"/>
      <c r="G159" s="183"/>
      <c r="H159" s="183"/>
      <c r="I159" s="183"/>
      <c r="J159" s="183"/>
      <c r="K159" s="183"/>
      <c r="L159" s="183"/>
      <c r="M159" s="188"/>
      <c r="N159" s="58"/>
    </row>
    <row r="160" spans="1:173" ht="26.45" customHeight="1">
      <c r="A160" s="365" t="s">
        <v>318</v>
      </c>
      <c r="B160" s="366"/>
      <c r="C160" s="172" t="s">
        <v>30</v>
      </c>
      <c r="D160" s="172" t="s">
        <v>30</v>
      </c>
      <c r="E160" s="189">
        <v>134907</v>
      </c>
      <c r="F160" s="189">
        <v>142211</v>
      </c>
      <c r="G160" s="189">
        <v>149910</v>
      </c>
      <c r="H160" s="189">
        <v>158026</v>
      </c>
      <c r="I160" s="189">
        <v>166581</v>
      </c>
      <c r="J160" s="189">
        <v>166581</v>
      </c>
      <c r="K160" s="189">
        <v>0</v>
      </c>
      <c r="L160" s="189">
        <v>0</v>
      </c>
      <c r="M160" s="175">
        <v>918216</v>
      </c>
      <c r="N160" s="58"/>
    </row>
    <row r="161" spans="1:14" ht="15.75">
      <c r="A161" s="186"/>
      <c r="B161" s="190"/>
      <c r="C161" s="190"/>
      <c r="D161" s="190"/>
      <c r="E161" s="183"/>
      <c r="F161" s="183"/>
      <c r="G161" s="183"/>
      <c r="H161" s="183"/>
      <c r="I161" s="183"/>
      <c r="J161" s="183"/>
      <c r="K161" s="183"/>
      <c r="L161" s="183"/>
      <c r="M161" s="191"/>
      <c r="N161" s="58"/>
    </row>
    <row r="162" spans="1:14" ht="14.45" customHeight="1">
      <c r="A162" s="362" t="s">
        <v>319</v>
      </c>
      <c r="B162" s="364"/>
      <c r="C162" s="192"/>
      <c r="D162" s="193"/>
      <c r="E162" s="175">
        <f t="shared" ref="E162:M162" si="2">E158+E109+E160</f>
        <v>6117833.347743297</v>
      </c>
      <c r="F162" s="175">
        <f t="shared" si="2"/>
        <v>5849788.8450219985</v>
      </c>
      <c r="G162" s="175">
        <f t="shared" si="2"/>
        <v>5351679.6592146</v>
      </c>
      <c r="H162" s="175">
        <f t="shared" si="2"/>
        <v>4780893.0425142003</v>
      </c>
      <c r="I162" s="175">
        <f t="shared" si="2"/>
        <v>4520782.2184831016</v>
      </c>
      <c r="J162" s="175">
        <f t="shared" si="2"/>
        <v>4261078.7669991003</v>
      </c>
      <c r="K162" s="175">
        <f t="shared" si="2"/>
        <v>3670814.8990091002</v>
      </c>
      <c r="L162" s="175">
        <f t="shared" si="2"/>
        <v>22011783.315745302</v>
      </c>
      <c r="M162" s="175">
        <f t="shared" si="2"/>
        <v>56564654.09473069</v>
      </c>
      <c r="N162" s="58"/>
    </row>
    <row r="163" spans="1:14" ht="15.75">
      <c r="A163" s="186"/>
      <c r="B163" s="190"/>
      <c r="C163" s="190"/>
      <c r="D163" s="190"/>
      <c r="E163" s="183"/>
      <c r="F163" s="183"/>
      <c r="G163" s="183"/>
      <c r="H163" s="183"/>
      <c r="I163" s="183"/>
      <c r="J163" s="183"/>
      <c r="K163" s="183"/>
      <c r="L163" s="183"/>
      <c r="M163" s="194"/>
      <c r="N163" s="58"/>
    </row>
    <row r="164" spans="1:14" ht="13.15" customHeight="1">
      <c r="A164" s="362" t="s">
        <v>320</v>
      </c>
      <c r="B164" s="363"/>
      <c r="C164" s="363"/>
      <c r="D164" s="364"/>
      <c r="E164" s="195">
        <f>E162/$M$166*100</f>
        <v>9.6995158556338783</v>
      </c>
      <c r="F164" s="195">
        <f t="shared" ref="F164:K164" si="3">F162/$M$166*100</f>
        <v>9.2745448313545449</v>
      </c>
      <c r="G164" s="195">
        <f t="shared" si="3"/>
        <v>8.4848178690537619</v>
      </c>
      <c r="H164" s="195">
        <f t="shared" si="3"/>
        <v>7.5798645098859518</v>
      </c>
      <c r="I164" s="195">
        <f t="shared" si="3"/>
        <v>7.1674719325624316</v>
      </c>
      <c r="J164" s="195">
        <f t="shared" si="3"/>
        <v>6.7557252238422434</v>
      </c>
      <c r="K164" s="195">
        <f t="shared" si="3"/>
        <v>5.8198916662497195</v>
      </c>
      <c r="L164" s="196" t="s">
        <v>30</v>
      </c>
      <c r="M164" s="196" t="s">
        <v>30</v>
      </c>
    </row>
    <row r="165" spans="1:14">
      <c r="A165" s="187"/>
      <c r="B165" s="197"/>
      <c r="C165" s="198"/>
      <c r="D165" s="198"/>
      <c r="E165" s="199"/>
      <c r="F165" s="199"/>
      <c r="G165" s="199"/>
      <c r="H165" s="199"/>
      <c r="I165" s="199"/>
      <c r="J165" s="199"/>
      <c r="K165" s="199"/>
      <c r="L165" s="199"/>
      <c r="M165" s="200"/>
    </row>
    <row r="166" spans="1:14" ht="29.45" customHeight="1">
      <c r="A166" s="359" t="s">
        <v>321</v>
      </c>
      <c r="B166" s="360"/>
      <c r="C166" s="360"/>
      <c r="D166" s="360"/>
      <c r="E166" s="360"/>
      <c r="F166" s="360"/>
      <c r="G166" s="360"/>
      <c r="H166" s="360"/>
      <c r="I166" s="360"/>
      <c r="J166" s="360"/>
      <c r="K166" s="360"/>
      <c r="L166" s="361"/>
      <c r="M166" s="201">
        <v>63073595</v>
      </c>
    </row>
    <row r="169" spans="1:14" ht="15">
      <c r="C169" s="3" t="s">
        <v>861</v>
      </c>
    </row>
    <row r="171" spans="1:14">
      <c r="E171" s="13"/>
      <c r="F171" s="13"/>
      <c r="G171" s="13"/>
      <c r="H171" s="13"/>
      <c r="I171" s="13"/>
      <c r="J171" s="13"/>
      <c r="K171" s="13"/>
      <c r="L171" s="13"/>
      <c r="M171" s="13"/>
    </row>
  </sheetData>
  <mergeCells count="7">
    <mergeCell ref="A166:L166"/>
    <mergeCell ref="A164:D164"/>
    <mergeCell ref="A6:M6"/>
    <mergeCell ref="A5:M5"/>
    <mergeCell ref="A7:M7"/>
    <mergeCell ref="A160:B160"/>
    <mergeCell ref="A162:B162"/>
  </mergeCells>
  <pageMargins left="0.511811023622047" right="0.118110236220472" top="0.74803149606299202" bottom="0.55118110236220497" header="0.31496062992126" footer="0.31496062992126"/>
  <pageSetup paperSize="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D612A-0162-41ED-B720-F3358B2F8ABF}">
  <sheetPr>
    <tabColor theme="4"/>
    <pageSetUpPr fitToPage="1"/>
  </sheetPr>
  <dimension ref="A1:I94"/>
  <sheetViews>
    <sheetView workbookViewId="0">
      <selection activeCell="B49" sqref="B49"/>
    </sheetView>
  </sheetViews>
  <sheetFormatPr defaultRowHeight="12.75" outlineLevelCol="1"/>
  <cols>
    <col min="1" max="1" width="7" style="8" customWidth="1"/>
    <col min="2" max="2" width="86.5703125" style="8" customWidth="1"/>
    <col min="3" max="3" width="13.28515625" style="8" customWidth="1"/>
    <col min="4" max="4" width="12.28515625" style="8" hidden="1" customWidth="1" outlineLevel="1"/>
    <col min="5" max="5" width="12.7109375" style="8" hidden="1" customWidth="1" outlineLevel="1"/>
    <col min="6" max="6" width="12.7109375" style="8" customWidth="1" collapsed="1"/>
    <col min="7" max="7" width="13.7109375" style="8" bestFit="1" customWidth="1"/>
    <col min="8" max="8" width="12.28515625" style="8" bestFit="1" customWidth="1"/>
    <col min="9" max="234" width="8.85546875" style="8"/>
    <col min="235" max="235" width="7.5703125" style="8" customWidth="1"/>
    <col min="236" max="236" width="40.28515625" style="8" customWidth="1"/>
    <col min="237" max="237" width="14.28515625" style="8" customWidth="1"/>
    <col min="238" max="238" width="13.42578125" style="8" customWidth="1"/>
    <col min="239" max="239" width="13.140625" style="8" customWidth="1"/>
    <col min="240" max="242" width="0" style="8" hidden="1" customWidth="1"/>
    <col min="243" max="243" width="15.140625" style="8" customWidth="1"/>
    <col min="244" max="490" width="8.85546875" style="8"/>
    <col min="491" max="491" width="7.5703125" style="8" customWidth="1"/>
    <col min="492" max="492" width="40.28515625" style="8" customWidth="1"/>
    <col min="493" max="493" width="14.28515625" style="8" customWidth="1"/>
    <col min="494" max="494" width="13.42578125" style="8" customWidth="1"/>
    <col min="495" max="495" width="13.140625" style="8" customWidth="1"/>
    <col min="496" max="498" width="0" style="8" hidden="1" customWidth="1"/>
    <col min="499" max="499" width="15.140625" style="8" customWidth="1"/>
    <col min="500" max="746" width="8.85546875" style="8"/>
    <col min="747" max="747" width="7.5703125" style="8" customWidth="1"/>
    <col min="748" max="748" width="40.28515625" style="8" customWidth="1"/>
    <col min="749" max="749" width="14.28515625" style="8" customWidth="1"/>
    <col min="750" max="750" width="13.42578125" style="8" customWidth="1"/>
    <col min="751" max="751" width="13.140625" style="8" customWidth="1"/>
    <col min="752" max="754" width="0" style="8" hidden="1" customWidth="1"/>
    <col min="755" max="755" width="15.140625" style="8" customWidth="1"/>
    <col min="756" max="1002" width="8.85546875" style="8"/>
    <col min="1003" max="1003" width="7.5703125" style="8" customWidth="1"/>
    <col min="1004" max="1004" width="40.28515625" style="8" customWidth="1"/>
    <col min="1005" max="1005" width="14.28515625" style="8" customWidth="1"/>
    <col min="1006" max="1006" width="13.42578125" style="8" customWidth="1"/>
    <col min="1007" max="1007" width="13.140625" style="8" customWidth="1"/>
    <col min="1008" max="1010" width="0" style="8" hidden="1" customWidth="1"/>
    <col min="1011" max="1011" width="15.140625" style="8" customWidth="1"/>
    <col min="1012" max="1258" width="8.85546875" style="8"/>
    <col min="1259" max="1259" width="7.5703125" style="8" customWidth="1"/>
    <col min="1260" max="1260" width="40.28515625" style="8" customWidth="1"/>
    <col min="1261" max="1261" width="14.28515625" style="8" customWidth="1"/>
    <col min="1262" max="1262" width="13.42578125" style="8" customWidth="1"/>
    <col min="1263" max="1263" width="13.140625" style="8" customWidth="1"/>
    <col min="1264" max="1266" width="0" style="8" hidden="1" customWidth="1"/>
    <col min="1267" max="1267" width="15.140625" style="8" customWidth="1"/>
    <col min="1268" max="1514" width="8.85546875" style="8"/>
    <col min="1515" max="1515" width="7.5703125" style="8" customWidth="1"/>
    <col min="1516" max="1516" width="40.28515625" style="8" customWidth="1"/>
    <col min="1517" max="1517" width="14.28515625" style="8" customWidth="1"/>
    <col min="1518" max="1518" width="13.42578125" style="8" customWidth="1"/>
    <col min="1519" max="1519" width="13.140625" style="8" customWidth="1"/>
    <col min="1520" max="1522" width="0" style="8" hidden="1" customWidth="1"/>
    <col min="1523" max="1523" width="15.140625" style="8" customWidth="1"/>
    <col min="1524" max="1770" width="8.85546875" style="8"/>
    <col min="1771" max="1771" width="7.5703125" style="8" customWidth="1"/>
    <col min="1772" max="1772" width="40.28515625" style="8" customWidth="1"/>
    <col min="1773" max="1773" width="14.28515625" style="8" customWidth="1"/>
    <col min="1774" max="1774" width="13.42578125" style="8" customWidth="1"/>
    <col min="1775" max="1775" width="13.140625" style="8" customWidth="1"/>
    <col min="1776" max="1778" width="0" style="8" hidden="1" customWidth="1"/>
    <col min="1779" max="1779" width="15.140625" style="8" customWidth="1"/>
    <col min="1780" max="2026" width="8.85546875" style="8"/>
    <col min="2027" max="2027" width="7.5703125" style="8" customWidth="1"/>
    <col min="2028" max="2028" width="40.28515625" style="8" customWidth="1"/>
    <col min="2029" max="2029" width="14.28515625" style="8" customWidth="1"/>
    <col min="2030" max="2030" width="13.42578125" style="8" customWidth="1"/>
    <col min="2031" max="2031" width="13.140625" style="8" customWidth="1"/>
    <col min="2032" max="2034" width="0" style="8" hidden="1" customWidth="1"/>
    <col min="2035" max="2035" width="15.140625" style="8" customWidth="1"/>
    <col min="2036" max="2282" width="8.85546875" style="8"/>
    <col min="2283" max="2283" width="7.5703125" style="8" customWidth="1"/>
    <col min="2284" max="2284" width="40.28515625" style="8" customWidth="1"/>
    <col min="2285" max="2285" width="14.28515625" style="8" customWidth="1"/>
    <col min="2286" max="2286" width="13.42578125" style="8" customWidth="1"/>
    <col min="2287" max="2287" width="13.140625" style="8" customWidth="1"/>
    <col min="2288" max="2290" width="0" style="8" hidden="1" customWidth="1"/>
    <col min="2291" max="2291" width="15.140625" style="8" customWidth="1"/>
    <col min="2292" max="2538" width="8.85546875" style="8"/>
    <col min="2539" max="2539" width="7.5703125" style="8" customWidth="1"/>
    <col min="2540" max="2540" width="40.28515625" style="8" customWidth="1"/>
    <col min="2541" max="2541" width="14.28515625" style="8" customWidth="1"/>
    <col min="2542" max="2542" width="13.42578125" style="8" customWidth="1"/>
    <col min="2543" max="2543" width="13.140625" style="8" customWidth="1"/>
    <col min="2544" max="2546" width="0" style="8" hidden="1" customWidth="1"/>
    <col min="2547" max="2547" width="15.140625" style="8" customWidth="1"/>
    <col min="2548" max="2794" width="8.85546875" style="8"/>
    <col min="2795" max="2795" width="7.5703125" style="8" customWidth="1"/>
    <col min="2796" max="2796" width="40.28515625" style="8" customWidth="1"/>
    <col min="2797" max="2797" width="14.28515625" style="8" customWidth="1"/>
    <col min="2798" max="2798" width="13.42578125" style="8" customWidth="1"/>
    <col min="2799" max="2799" width="13.140625" style="8" customWidth="1"/>
    <col min="2800" max="2802" width="0" style="8" hidden="1" customWidth="1"/>
    <col min="2803" max="2803" width="15.140625" style="8" customWidth="1"/>
    <col min="2804" max="3050" width="8.85546875" style="8"/>
    <col min="3051" max="3051" width="7.5703125" style="8" customWidth="1"/>
    <col min="3052" max="3052" width="40.28515625" style="8" customWidth="1"/>
    <col min="3053" max="3053" width="14.28515625" style="8" customWidth="1"/>
    <col min="3054" max="3054" width="13.42578125" style="8" customWidth="1"/>
    <col min="3055" max="3055" width="13.140625" style="8" customWidth="1"/>
    <col min="3056" max="3058" width="0" style="8" hidden="1" customWidth="1"/>
    <col min="3059" max="3059" width="15.140625" style="8" customWidth="1"/>
    <col min="3060" max="3306" width="8.85546875" style="8"/>
    <col min="3307" max="3307" width="7.5703125" style="8" customWidth="1"/>
    <col min="3308" max="3308" width="40.28515625" style="8" customWidth="1"/>
    <col min="3309" max="3309" width="14.28515625" style="8" customWidth="1"/>
    <col min="3310" max="3310" width="13.42578125" style="8" customWidth="1"/>
    <col min="3311" max="3311" width="13.140625" style="8" customWidth="1"/>
    <col min="3312" max="3314" width="0" style="8" hidden="1" customWidth="1"/>
    <col min="3315" max="3315" width="15.140625" style="8" customWidth="1"/>
    <col min="3316" max="3562" width="8.85546875" style="8"/>
    <col min="3563" max="3563" width="7.5703125" style="8" customWidth="1"/>
    <col min="3564" max="3564" width="40.28515625" style="8" customWidth="1"/>
    <col min="3565" max="3565" width="14.28515625" style="8" customWidth="1"/>
    <col min="3566" max="3566" width="13.42578125" style="8" customWidth="1"/>
    <col min="3567" max="3567" width="13.140625" style="8" customWidth="1"/>
    <col min="3568" max="3570" width="0" style="8" hidden="1" customWidth="1"/>
    <col min="3571" max="3571" width="15.140625" style="8" customWidth="1"/>
    <col min="3572" max="3818" width="8.85546875" style="8"/>
    <col min="3819" max="3819" width="7.5703125" style="8" customWidth="1"/>
    <col min="3820" max="3820" width="40.28515625" style="8" customWidth="1"/>
    <col min="3821" max="3821" width="14.28515625" style="8" customWidth="1"/>
    <col min="3822" max="3822" width="13.42578125" style="8" customWidth="1"/>
    <col min="3823" max="3823" width="13.140625" style="8" customWidth="1"/>
    <col min="3824" max="3826" width="0" style="8" hidden="1" customWidth="1"/>
    <col min="3827" max="3827" width="15.140625" style="8" customWidth="1"/>
    <col min="3828" max="4074" width="8.85546875" style="8"/>
    <col min="4075" max="4075" width="7.5703125" style="8" customWidth="1"/>
    <col min="4076" max="4076" width="40.28515625" style="8" customWidth="1"/>
    <col min="4077" max="4077" width="14.28515625" style="8" customWidth="1"/>
    <col min="4078" max="4078" width="13.42578125" style="8" customWidth="1"/>
    <col min="4079" max="4079" width="13.140625" style="8" customWidth="1"/>
    <col min="4080" max="4082" width="0" style="8" hidden="1" customWidth="1"/>
    <col min="4083" max="4083" width="15.140625" style="8" customWidth="1"/>
    <col min="4084" max="4330" width="8.85546875" style="8"/>
    <col min="4331" max="4331" width="7.5703125" style="8" customWidth="1"/>
    <col min="4332" max="4332" width="40.28515625" style="8" customWidth="1"/>
    <col min="4333" max="4333" width="14.28515625" style="8" customWidth="1"/>
    <col min="4334" max="4334" width="13.42578125" style="8" customWidth="1"/>
    <col min="4335" max="4335" width="13.140625" style="8" customWidth="1"/>
    <col min="4336" max="4338" width="0" style="8" hidden="1" customWidth="1"/>
    <col min="4339" max="4339" width="15.140625" style="8" customWidth="1"/>
    <col min="4340" max="4586" width="8.85546875" style="8"/>
    <col min="4587" max="4587" width="7.5703125" style="8" customWidth="1"/>
    <col min="4588" max="4588" width="40.28515625" style="8" customWidth="1"/>
    <col min="4589" max="4589" width="14.28515625" style="8" customWidth="1"/>
    <col min="4590" max="4590" width="13.42578125" style="8" customWidth="1"/>
    <col min="4591" max="4591" width="13.140625" style="8" customWidth="1"/>
    <col min="4592" max="4594" width="0" style="8" hidden="1" customWidth="1"/>
    <col min="4595" max="4595" width="15.140625" style="8" customWidth="1"/>
    <col min="4596" max="4842" width="8.85546875" style="8"/>
    <col min="4843" max="4843" width="7.5703125" style="8" customWidth="1"/>
    <col min="4844" max="4844" width="40.28515625" style="8" customWidth="1"/>
    <col min="4845" max="4845" width="14.28515625" style="8" customWidth="1"/>
    <col min="4846" max="4846" width="13.42578125" style="8" customWidth="1"/>
    <col min="4847" max="4847" width="13.140625" style="8" customWidth="1"/>
    <col min="4848" max="4850" width="0" style="8" hidden="1" customWidth="1"/>
    <col min="4851" max="4851" width="15.140625" style="8" customWidth="1"/>
    <col min="4852" max="5098" width="8.85546875" style="8"/>
    <col min="5099" max="5099" width="7.5703125" style="8" customWidth="1"/>
    <col min="5100" max="5100" width="40.28515625" style="8" customWidth="1"/>
    <col min="5101" max="5101" width="14.28515625" style="8" customWidth="1"/>
    <col min="5102" max="5102" width="13.42578125" style="8" customWidth="1"/>
    <col min="5103" max="5103" width="13.140625" style="8" customWidth="1"/>
    <col min="5104" max="5106" width="0" style="8" hidden="1" customWidth="1"/>
    <col min="5107" max="5107" width="15.140625" style="8" customWidth="1"/>
    <col min="5108" max="5354" width="8.85546875" style="8"/>
    <col min="5355" max="5355" width="7.5703125" style="8" customWidth="1"/>
    <col min="5356" max="5356" width="40.28515625" style="8" customWidth="1"/>
    <col min="5357" max="5357" width="14.28515625" style="8" customWidth="1"/>
    <col min="5358" max="5358" width="13.42578125" style="8" customWidth="1"/>
    <col min="5359" max="5359" width="13.140625" style="8" customWidth="1"/>
    <col min="5360" max="5362" width="0" style="8" hidden="1" customWidth="1"/>
    <col min="5363" max="5363" width="15.140625" style="8" customWidth="1"/>
    <col min="5364" max="5610" width="8.85546875" style="8"/>
    <col min="5611" max="5611" width="7.5703125" style="8" customWidth="1"/>
    <col min="5612" max="5612" width="40.28515625" style="8" customWidth="1"/>
    <col min="5613" max="5613" width="14.28515625" style="8" customWidth="1"/>
    <col min="5614" max="5614" width="13.42578125" style="8" customWidth="1"/>
    <col min="5615" max="5615" width="13.140625" style="8" customWidth="1"/>
    <col min="5616" max="5618" width="0" style="8" hidden="1" customWidth="1"/>
    <col min="5619" max="5619" width="15.140625" style="8" customWidth="1"/>
    <col min="5620" max="5866" width="8.85546875" style="8"/>
    <col min="5867" max="5867" width="7.5703125" style="8" customWidth="1"/>
    <col min="5868" max="5868" width="40.28515625" style="8" customWidth="1"/>
    <col min="5869" max="5869" width="14.28515625" style="8" customWidth="1"/>
    <col min="5870" max="5870" width="13.42578125" style="8" customWidth="1"/>
    <col min="5871" max="5871" width="13.140625" style="8" customWidth="1"/>
    <col min="5872" max="5874" width="0" style="8" hidden="1" customWidth="1"/>
    <col min="5875" max="5875" width="15.140625" style="8" customWidth="1"/>
    <col min="5876" max="6122" width="8.85546875" style="8"/>
    <col min="6123" max="6123" width="7.5703125" style="8" customWidth="1"/>
    <col min="6124" max="6124" width="40.28515625" style="8" customWidth="1"/>
    <col min="6125" max="6125" width="14.28515625" style="8" customWidth="1"/>
    <col min="6126" max="6126" width="13.42578125" style="8" customWidth="1"/>
    <col min="6127" max="6127" width="13.140625" style="8" customWidth="1"/>
    <col min="6128" max="6130" width="0" style="8" hidden="1" customWidth="1"/>
    <col min="6131" max="6131" width="15.140625" style="8" customWidth="1"/>
    <col min="6132" max="6378" width="8.85546875" style="8"/>
    <col min="6379" max="6379" width="7.5703125" style="8" customWidth="1"/>
    <col min="6380" max="6380" width="40.28515625" style="8" customWidth="1"/>
    <col min="6381" max="6381" width="14.28515625" style="8" customWidth="1"/>
    <col min="6382" max="6382" width="13.42578125" style="8" customWidth="1"/>
    <col min="6383" max="6383" width="13.140625" style="8" customWidth="1"/>
    <col min="6384" max="6386" width="0" style="8" hidden="1" customWidth="1"/>
    <col min="6387" max="6387" width="15.140625" style="8" customWidth="1"/>
    <col min="6388" max="6634" width="8.85546875" style="8"/>
    <col min="6635" max="6635" width="7.5703125" style="8" customWidth="1"/>
    <col min="6636" max="6636" width="40.28515625" style="8" customWidth="1"/>
    <col min="6637" max="6637" width="14.28515625" style="8" customWidth="1"/>
    <col min="6638" max="6638" width="13.42578125" style="8" customWidth="1"/>
    <col min="6639" max="6639" width="13.140625" style="8" customWidth="1"/>
    <col min="6640" max="6642" width="0" style="8" hidden="1" customWidth="1"/>
    <col min="6643" max="6643" width="15.140625" style="8" customWidth="1"/>
    <col min="6644" max="6890" width="8.85546875" style="8"/>
    <col min="6891" max="6891" width="7.5703125" style="8" customWidth="1"/>
    <col min="6892" max="6892" width="40.28515625" style="8" customWidth="1"/>
    <col min="6893" max="6893" width="14.28515625" style="8" customWidth="1"/>
    <col min="6894" max="6894" width="13.42578125" style="8" customWidth="1"/>
    <col min="6895" max="6895" width="13.140625" style="8" customWidth="1"/>
    <col min="6896" max="6898" width="0" style="8" hidden="1" customWidth="1"/>
    <col min="6899" max="6899" width="15.140625" style="8" customWidth="1"/>
    <col min="6900" max="7146" width="8.85546875" style="8"/>
    <col min="7147" max="7147" width="7.5703125" style="8" customWidth="1"/>
    <col min="7148" max="7148" width="40.28515625" style="8" customWidth="1"/>
    <col min="7149" max="7149" width="14.28515625" style="8" customWidth="1"/>
    <col min="7150" max="7150" width="13.42578125" style="8" customWidth="1"/>
    <col min="7151" max="7151" width="13.140625" style="8" customWidth="1"/>
    <col min="7152" max="7154" width="0" style="8" hidden="1" customWidth="1"/>
    <col min="7155" max="7155" width="15.140625" style="8" customWidth="1"/>
    <col min="7156" max="7402" width="8.85546875" style="8"/>
    <col min="7403" max="7403" width="7.5703125" style="8" customWidth="1"/>
    <col min="7404" max="7404" width="40.28515625" style="8" customWidth="1"/>
    <col min="7405" max="7405" width="14.28515625" style="8" customWidth="1"/>
    <col min="7406" max="7406" width="13.42578125" style="8" customWidth="1"/>
    <col min="7407" max="7407" width="13.140625" style="8" customWidth="1"/>
    <col min="7408" max="7410" width="0" style="8" hidden="1" customWidth="1"/>
    <col min="7411" max="7411" width="15.140625" style="8" customWidth="1"/>
    <col min="7412" max="7658" width="8.85546875" style="8"/>
    <col min="7659" max="7659" width="7.5703125" style="8" customWidth="1"/>
    <col min="7660" max="7660" width="40.28515625" style="8" customWidth="1"/>
    <col min="7661" max="7661" width="14.28515625" style="8" customWidth="1"/>
    <col min="7662" max="7662" width="13.42578125" style="8" customWidth="1"/>
    <col min="7663" max="7663" width="13.140625" style="8" customWidth="1"/>
    <col min="7664" max="7666" width="0" style="8" hidden="1" customWidth="1"/>
    <col min="7667" max="7667" width="15.140625" style="8" customWidth="1"/>
    <col min="7668" max="7914" width="8.85546875" style="8"/>
    <col min="7915" max="7915" width="7.5703125" style="8" customWidth="1"/>
    <col min="7916" max="7916" width="40.28515625" style="8" customWidth="1"/>
    <col min="7917" max="7917" width="14.28515625" style="8" customWidth="1"/>
    <col min="7918" max="7918" width="13.42578125" style="8" customWidth="1"/>
    <col min="7919" max="7919" width="13.140625" style="8" customWidth="1"/>
    <col min="7920" max="7922" width="0" style="8" hidden="1" customWidth="1"/>
    <col min="7923" max="7923" width="15.140625" style="8" customWidth="1"/>
    <col min="7924" max="8170" width="8.85546875" style="8"/>
    <col min="8171" max="8171" width="7.5703125" style="8" customWidth="1"/>
    <col min="8172" max="8172" width="40.28515625" style="8" customWidth="1"/>
    <col min="8173" max="8173" width="14.28515625" style="8" customWidth="1"/>
    <col min="8174" max="8174" width="13.42578125" style="8" customWidth="1"/>
    <col min="8175" max="8175" width="13.140625" style="8" customWidth="1"/>
    <col min="8176" max="8178" width="0" style="8" hidden="1" customWidth="1"/>
    <col min="8179" max="8179" width="15.140625" style="8" customWidth="1"/>
    <col min="8180" max="8426" width="8.85546875" style="8"/>
    <col min="8427" max="8427" width="7.5703125" style="8" customWidth="1"/>
    <col min="8428" max="8428" width="40.28515625" style="8" customWidth="1"/>
    <col min="8429" max="8429" width="14.28515625" style="8" customWidth="1"/>
    <col min="8430" max="8430" width="13.42578125" style="8" customWidth="1"/>
    <col min="8431" max="8431" width="13.140625" style="8" customWidth="1"/>
    <col min="8432" max="8434" width="0" style="8" hidden="1" customWidth="1"/>
    <col min="8435" max="8435" width="15.140625" style="8" customWidth="1"/>
    <col min="8436" max="8682" width="8.85546875" style="8"/>
    <col min="8683" max="8683" width="7.5703125" style="8" customWidth="1"/>
    <col min="8684" max="8684" width="40.28515625" style="8" customWidth="1"/>
    <col min="8685" max="8685" width="14.28515625" style="8" customWidth="1"/>
    <col min="8686" max="8686" width="13.42578125" style="8" customWidth="1"/>
    <col min="8687" max="8687" width="13.140625" style="8" customWidth="1"/>
    <col min="8688" max="8690" width="0" style="8" hidden="1" customWidth="1"/>
    <col min="8691" max="8691" width="15.140625" style="8" customWidth="1"/>
    <col min="8692" max="8938" width="8.85546875" style="8"/>
    <col min="8939" max="8939" width="7.5703125" style="8" customWidth="1"/>
    <col min="8940" max="8940" width="40.28515625" style="8" customWidth="1"/>
    <col min="8941" max="8941" width="14.28515625" style="8" customWidth="1"/>
    <col min="8942" max="8942" width="13.42578125" style="8" customWidth="1"/>
    <col min="8943" max="8943" width="13.140625" style="8" customWidth="1"/>
    <col min="8944" max="8946" width="0" style="8" hidden="1" customWidth="1"/>
    <col min="8947" max="8947" width="15.140625" style="8" customWidth="1"/>
    <col min="8948" max="9194" width="8.85546875" style="8"/>
    <col min="9195" max="9195" width="7.5703125" style="8" customWidth="1"/>
    <col min="9196" max="9196" width="40.28515625" style="8" customWidth="1"/>
    <col min="9197" max="9197" width="14.28515625" style="8" customWidth="1"/>
    <col min="9198" max="9198" width="13.42578125" style="8" customWidth="1"/>
    <col min="9199" max="9199" width="13.140625" style="8" customWidth="1"/>
    <col min="9200" max="9202" width="0" style="8" hidden="1" customWidth="1"/>
    <col min="9203" max="9203" width="15.140625" style="8" customWidth="1"/>
    <col min="9204" max="9450" width="8.85546875" style="8"/>
    <col min="9451" max="9451" width="7.5703125" style="8" customWidth="1"/>
    <col min="9452" max="9452" width="40.28515625" style="8" customWidth="1"/>
    <col min="9453" max="9453" width="14.28515625" style="8" customWidth="1"/>
    <col min="9454" max="9454" width="13.42578125" style="8" customWidth="1"/>
    <col min="9455" max="9455" width="13.140625" style="8" customWidth="1"/>
    <col min="9456" max="9458" width="0" style="8" hidden="1" customWidth="1"/>
    <col min="9459" max="9459" width="15.140625" style="8" customWidth="1"/>
    <col min="9460" max="9706" width="8.85546875" style="8"/>
    <col min="9707" max="9707" width="7.5703125" style="8" customWidth="1"/>
    <col min="9708" max="9708" width="40.28515625" style="8" customWidth="1"/>
    <col min="9709" max="9709" width="14.28515625" style="8" customWidth="1"/>
    <col min="9710" max="9710" width="13.42578125" style="8" customWidth="1"/>
    <col min="9711" max="9711" width="13.140625" style="8" customWidth="1"/>
    <col min="9712" max="9714" width="0" style="8" hidden="1" customWidth="1"/>
    <col min="9715" max="9715" width="15.140625" style="8" customWidth="1"/>
    <col min="9716" max="9962" width="8.85546875" style="8"/>
    <col min="9963" max="9963" width="7.5703125" style="8" customWidth="1"/>
    <col min="9964" max="9964" width="40.28515625" style="8" customWidth="1"/>
    <col min="9965" max="9965" width="14.28515625" style="8" customWidth="1"/>
    <col min="9966" max="9966" width="13.42578125" style="8" customWidth="1"/>
    <col min="9967" max="9967" width="13.140625" style="8" customWidth="1"/>
    <col min="9968" max="9970" width="0" style="8" hidden="1" customWidth="1"/>
    <col min="9971" max="9971" width="15.140625" style="8" customWidth="1"/>
    <col min="9972" max="10218" width="8.85546875" style="8"/>
    <col min="10219" max="10219" width="7.5703125" style="8" customWidth="1"/>
    <col min="10220" max="10220" width="40.28515625" style="8" customWidth="1"/>
    <col min="10221" max="10221" width="14.28515625" style="8" customWidth="1"/>
    <col min="10222" max="10222" width="13.42578125" style="8" customWidth="1"/>
    <col min="10223" max="10223" width="13.140625" style="8" customWidth="1"/>
    <col min="10224" max="10226" width="0" style="8" hidden="1" customWidth="1"/>
    <col min="10227" max="10227" width="15.140625" style="8" customWidth="1"/>
    <col min="10228" max="10474" width="8.85546875" style="8"/>
    <col min="10475" max="10475" width="7.5703125" style="8" customWidth="1"/>
    <col min="10476" max="10476" width="40.28515625" style="8" customWidth="1"/>
    <col min="10477" max="10477" width="14.28515625" style="8" customWidth="1"/>
    <col min="10478" max="10478" width="13.42578125" style="8" customWidth="1"/>
    <col min="10479" max="10479" width="13.140625" style="8" customWidth="1"/>
    <col min="10480" max="10482" width="0" style="8" hidden="1" customWidth="1"/>
    <col min="10483" max="10483" width="15.140625" style="8" customWidth="1"/>
    <col min="10484" max="10730" width="8.85546875" style="8"/>
    <col min="10731" max="10731" width="7.5703125" style="8" customWidth="1"/>
    <col min="10732" max="10732" width="40.28515625" style="8" customWidth="1"/>
    <col min="10733" max="10733" width="14.28515625" style="8" customWidth="1"/>
    <col min="10734" max="10734" width="13.42578125" style="8" customWidth="1"/>
    <col min="10735" max="10735" width="13.140625" style="8" customWidth="1"/>
    <col min="10736" max="10738" width="0" style="8" hidden="1" customWidth="1"/>
    <col min="10739" max="10739" width="15.140625" style="8" customWidth="1"/>
    <col min="10740" max="10986" width="8.85546875" style="8"/>
    <col min="10987" max="10987" width="7.5703125" style="8" customWidth="1"/>
    <col min="10988" max="10988" width="40.28515625" style="8" customWidth="1"/>
    <col min="10989" max="10989" width="14.28515625" style="8" customWidth="1"/>
    <col min="10990" max="10990" width="13.42578125" style="8" customWidth="1"/>
    <col min="10991" max="10991" width="13.140625" style="8" customWidth="1"/>
    <col min="10992" max="10994" width="0" style="8" hidden="1" customWidth="1"/>
    <col min="10995" max="10995" width="15.140625" style="8" customWidth="1"/>
    <col min="10996" max="11242" width="8.85546875" style="8"/>
    <col min="11243" max="11243" width="7.5703125" style="8" customWidth="1"/>
    <col min="11244" max="11244" width="40.28515625" style="8" customWidth="1"/>
    <col min="11245" max="11245" width="14.28515625" style="8" customWidth="1"/>
    <col min="11246" max="11246" width="13.42578125" style="8" customWidth="1"/>
    <col min="11247" max="11247" width="13.140625" style="8" customWidth="1"/>
    <col min="11248" max="11250" width="0" style="8" hidden="1" customWidth="1"/>
    <col min="11251" max="11251" width="15.140625" style="8" customWidth="1"/>
    <col min="11252" max="11498" width="8.85546875" style="8"/>
    <col min="11499" max="11499" width="7.5703125" style="8" customWidth="1"/>
    <col min="11500" max="11500" width="40.28515625" style="8" customWidth="1"/>
    <col min="11501" max="11501" width="14.28515625" style="8" customWidth="1"/>
    <col min="11502" max="11502" width="13.42578125" style="8" customWidth="1"/>
    <col min="11503" max="11503" width="13.140625" style="8" customWidth="1"/>
    <col min="11504" max="11506" width="0" style="8" hidden="1" customWidth="1"/>
    <col min="11507" max="11507" width="15.140625" style="8" customWidth="1"/>
    <col min="11508" max="11754" width="8.85546875" style="8"/>
    <col min="11755" max="11755" width="7.5703125" style="8" customWidth="1"/>
    <col min="11756" max="11756" width="40.28515625" style="8" customWidth="1"/>
    <col min="11757" max="11757" width="14.28515625" style="8" customWidth="1"/>
    <col min="11758" max="11758" width="13.42578125" style="8" customWidth="1"/>
    <col min="11759" max="11759" width="13.140625" style="8" customWidth="1"/>
    <col min="11760" max="11762" width="0" style="8" hidden="1" customWidth="1"/>
    <col min="11763" max="11763" width="15.140625" style="8" customWidth="1"/>
    <col min="11764" max="12010" width="8.85546875" style="8"/>
    <col min="12011" max="12011" width="7.5703125" style="8" customWidth="1"/>
    <col min="12012" max="12012" width="40.28515625" style="8" customWidth="1"/>
    <col min="12013" max="12013" width="14.28515625" style="8" customWidth="1"/>
    <col min="12014" max="12014" width="13.42578125" style="8" customWidth="1"/>
    <col min="12015" max="12015" width="13.140625" style="8" customWidth="1"/>
    <col min="12016" max="12018" width="0" style="8" hidden="1" customWidth="1"/>
    <col min="12019" max="12019" width="15.140625" style="8" customWidth="1"/>
    <col min="12020" max="12266" width="8.85546875" style="8"/>
    <col min="12267" max="12267" width="7.5703125" style="8" customWidth="1"/>
    <col min="12268" max="12268" width="40.28515625" style="8" customWidth="1"/>
    <col min="12269" max="12269" width="14.28515625" style="8" customWidth="1"/>
    <col min="12270" max="12270" width="13.42578125" style="8" customWidth="1"/>
    <col min="12271" max="12271" width="13.140625" style="8" customWidth="1"/>
    <col min="12272" max="12274" width="0" style="8" hidden="1" customWidth="1"/>
    <col min="12275" max="12275" width="15.140625" style="8" customWidth="1"/>
    <col min="12276" max="12522" width="8.85546875" style="8"/>
    <col min="12523" max="12523" width="7.5703125" style="8" customWidth="1"/>
    <col min="12524" max="12524" width="40.28515625" style="8" customWidth="1"/>
    <col min="12525" max="12525" width="14.28515625" style="8" customWidth="1"/>
    <col min="12526" max="12526" width="13.42578125" style="8" customWidth="1"/>
    <col min="12527" max="12527" width="13.140625" style="8" customWidth="1"/>
    <col min="12528" max="12530" width="0" style="8" hidden="1" customWidth="1"/>
    <col min="12531" max="12531" width="15.140625" style="8" customWidth="1"/>
    <col min="12532" max="12778" width="8.85546875" style="8"/>
    <col min="12779" max="12779" width="7.5703125" style="8" customWidth="1"/>
    <col min="12780" max="12780" width="40.28515625" style="8" customWidth="1"/>
    <col min="12781" max="12781" width="14.28515625" style="8" customWidth="1"/>
    <col min="12782" max="12782" width="13.42578125" style="8" customWidth="1"/>
    <col min="12783" max="12783" width="13.140625" style="8" customWidth="1"/>
    <col min="12784" max="12786" width="0" style="8" hidden="1" customWidth="1"/>
    <col min="12787" max="12787" width="15.140625" style="8" customWidth="1"/>
    <col min="12788" max="13034" width="8.85546875" style="8"/>
    <col min="13035" max="13035" width="7.5703125" style="8" customWidth="1"/>
    <col min="13036" max="13036" width="40.28515625" style="8" customWidth="1"/>
    <col min="13037" max="13037" width="14.28515625" style="8" customWidth="1"/>
    <col min="13038" max="13038" width="13.42578125" style="8" customWidth="1"/>
    <col min="13039" max="13039" width="13.140625" style="8" customWidth="1"/>
    <col min="13040" max="13042" width="0" style="8" hidden="1" customWidth="1"/>
    <col min="13043" max="13043" width="15.140625" style="8" customWidth="1"/>
    <col min="13044" max="13290" width="8.85546875" style="8"/>
    <col min="13291" max="13291" width="7.5703125" style="8" customWidth="1"/>
    <col min="13292" max="13292" width="40.28515625" style="8" customWidth="1"/>
    <col min="13293" max="13293" width="14.28515625" style="8" customWidth="1"/>
    <col min="13294" max="13294" width="13.42578125" style="8" customWidth="1"/>
    <col min="13295" max="13295" width="13.140625" style="8" customWidth="1"/>
    <col min="13296" max="13298" width="0" style="8" hidden="1" customWidth="1"/>
    <col min="13299" max="13299" width="15.140625" style="8" customWidth="1"/>
    <col min="13300" max="13546" width="8.85546875" style="8"/>
    <col min="13547" max="13547" width="7.5703125" style="8" customWidth="1"/>
    <col min="13548" max="13548" width="40.28515625" style="8" customWidth="1"/>
    <col min="13549" max="13549" width="14.28515625" style="8" customWidth="1"/>
    <col min="13550" max="13550" width="13.42578125" style="8" customWidth="1"/>
    <col min="13551" max="13551" width="13.140625" style="8" customWidth="1"/>
    <col min="13552" max="13554" width="0" style="8" hidden="1" customWidth="1"/>
    <col min="13555" max="13555" width="15.140625" style="8" customWidth="1"/>
    <col min="13556" max="13802" width="8.85546875" style="8"/>
    <col min="13803" max="13803" width="7.5703125" style="8" customWidth="1"/>
    <col min="13804" max="13804" width="40.28515625" style="8" customWidth="1"/>
    <col min="13805" max="13805" width="14.28515625" style="8" customWidth="1"/>
    <col min="13806" max="13806" width="13.42578125" style="8" customWidth="1"/>
    <col min="13807" max="13807" width="13.140625" style="8" customWidth="1"/>
    <col min="13808" max="13810" width="0" style="8" hidden="1" customWidth="1"/>
    <col min="13811" max="13811" width="15.140625" style="8" customWidth="1"/>
    <col min="13812" max="14058" width="8.85546875" style="8"/>
    <col min="14059" max="14059" width="7.5703125" style="8" customWidth="1"/>
    <col min="14060" max="14060" width="40.28515625" style="8" customWidth="1"/>
    <col min="14061" max="14061" width="14.28515625" style="8" customWidth="1"/>
    <col min="14062" max="14062" width="13.42578125" style="8" customWidth="1"/>
    <col min="14063" max="14063" width="13.140625" style="8" customWidth="1"/>
    <col min="14064" max="14066" width="0" style="8" hidden="1" customWidth="1"/>
    <col min="14067" max="14067" width="15.140625" style="8" customWidth="1"/>
    <col min="14068" max="14314" width="8.85546875" style="8"/>
    <col min="14315" max="14315" width="7.5703125" style="8" customWidth="1"/>
    <col min="14316" max="14316" width="40.28515625" style="8" customWidth="1"/>
    <col min="14317" max="14317" width="14.28515625" style="8" customWidth="1"/>
    <col min="14318" max="14318" width="13.42578125" style="8" customWidth="1"/>
    <col min="14319" max="14319" width="13.140625" style="8" customWidth="1"/>
    <col min="14320" max="14322" width="0" style="8" hidden="1" customWidth="1"/>
    <col min="14323" max="14323" width="15.140625" style="8" customWidth="1"/>
    <col min="14324" max="14570" width="8.85546875" style="8"/>
    <col min="14571" max="14571" width="7.5703125" style="8" customWidth="1"/>
    <col min="14572" max="14572" width="40.28515625" style="8" customWidth="1"/>
    <col min="14573" max="14573" width="14.28515625" style="8" customWidth="1"/>
    <col min="14574" max="14574" width="13.42578125" style="8" customWidth="1"/>
    <col min="14575" max="14575" width="13.140625" style="8" customWidth="1"/>
    <col min="14576" max="14578" width="0" style="8" hidden="1" customWidth="1"/>
    <col min="14579" max="14579" width="15.140625" style="8" customWidth="1"/>
    <col min="14580" max="14826" width="8.85546875" style="8"/>
    <col min="14827" max="14827" width="7.5703125" style="8" customWidth="1"/>
    <col min="14828" max="14828" width="40.28515625" style="8" customWidth="1"/>
    <col min="14829" max="14829" width="14.28515625" style="8" customWidth="1"/>
    <col min="14830" max="14830" width="13.42578125" style="8" customWidth="1"/>
    <col min="14831" max="14831" width="13.140625" style="8" customWidth="1"/>
    <col min="14832" max="14834" width="0" style="8" hidden="1" customWidth="1"/>
    <col min="14835" max="14835" width="15.140625" style="8" customWidth="1"/>
    <col min="14836" max="15082" width="8.85546875" style="8"/>
    <col min="15083" max="15083" width="7.5703125" style="8" customWidth="1"/>
    <col min="15084" max="15084" width="40.28515625" style="8" customWidth="1"/>
    <col min="15085" max="15085" width="14.28515625" style="8" customWidth="1"/>
    <col min="15086" max="15086" width="13.42578125" style="8" customWidth="1"/>
    <col min="15087" max="15087" width="13.140625" style="8" customWidth="1"/>
    <col min="15088" max="15090" width="0" style="8" hidden="1" customWidth="1"/>
    <col min="15091" max="15091" width="15.140625" style="8" customWidth="1"/>
    <col min="15092" max="15338" width="8.85546875" style="8"/>
    <col min="15339" max="15339" width="7.5703125" style="8" customWidth="1"/>
    <col min="15340" max="15340" width="40.28515625" style="8" customWidth="1"/>
    <col min="15341" max="15341" width="14.28515625" style="8" customWidth="1"/>
    <col min="15342" max="15342" width="13.42578125" style="8" customWidth="1"/>
    <col min="15343" max="15343" width="13.140625" style="8" customWidth="1"/>
    <col min="15344" max="15346" width="0" style="8" hidden="1" customWidth="1"/>
    <col min="15347" max="15347" width="15.140625" style="8" customWidth="1"/>
    <col min="15348" max="15594" width="8.85546875" style="8"/>
    <col min="15595" max="15595" width="7.5703125" style="8" customWidth="1"/>
    <col min="15596" max="15596" width="40.28515625" style="8" customWidth="1"/>
    <col min="15597" max="15597" width="14.28515625" style="8" customWidth="1"/>
    <col min="15598" max="15598" width="13.42578125" style="8" customWidth="1"/>
    <col min="15599" max="15599" width="13.140625" style="8" customWidth="1"/>
    <col min="15600" max="15602" width="0" style="8" hidden="1" customWidth="1"/>
    <col min="15603" max="15603" width="15.140625" style="8" customWidth="1"/>
    <col min="15604" max="15850" width="8.85546875" style="8"/>
    <col min="15851" max="15851" width="7.5703125" style="8" customWidth="1"/>
    <col min="15852" max="15852" width="40.28515625" style="8" customWidth="1"/>
    <col min="15853" max="15853" width="14.28515625" style="8" customWidth="1"/>
    <col min="15854" max="15854" width="13.42578125" style="8" customWidth="1"/>
    <col min="15855" max="15855" width="13.140625" style="8" customWidth="1"/>
    <col min="15856" max="15858" width="0" style="8" hidden="1" customWidth="1"/>
    <col min="15859" max="15859" width="15.140625" style="8" customWidth="1"/>
    <col min="15860" max="16106" width="8.85546875" style="8"/>
    <col min="16107" max="16107" width="7.5703125" style="8" customWidth="1"/>
    <col min="16108" max="16108" width="40.28515625" style="8" customWidth="1"/>
    <col min="16109" max="16109" width="14.28515625" style="8" customWidth="1"/>
    <col min="16110" max="16110" width="13.42578125" style="8" customWidth="1"/>
    <col min="16111" max="16111" width="13.140625" style="8" customWidth="1"/>
    <col min="16112" max="16114" width="0" style="8" hidden="1" customWidth="1"/>
    <col min="16115" max="16115" width="15.140625" style="8" customWidth="1"/>
    <col min="16116" max="16374" width="8.85546875" style="8"/>
    <col min="16375" max="16384" width="9.140625" style="8" customWidth="1"/>
  </cols>
  <sheetData>
    <row r="1" spans="1:9">
      <c r="C1" s="2" t="s">
        <v>34</v>
      </c>
    </row>
    <row r="2" spans="1:9">
      <c r="C2" s="2" t="s">
        <v>857</v>
      </c>
    </row>
    <row r="3" spans="1:9" s="17" customFormat="1">
      <c r="C3" s="2" t="s">
        <v>59</v>
      </c>
    </row>
    <row r="4" spans="1:9" s="17" customFormat="1" ht="12"/>
    <row r="5" spans="1:9" s="17" customFormat="1" ht="15.75">
      <c r="B5" s="1" t="s">
        <v>833</v>
      </c>
      <c r="C5" s="202"/>
      <c r="D5" s="202"/>
    </row>
    <row r="6" spans="1:9" s="17" customFormat="1" ht="15.75">
      <c r="B6" s="1" t="s">
        <v>783</v>
      </c>
      <c r="C6" s="202"/>
      <c r="D6" s="202"/>
    </row>
    <row r="7" spans="1:9" s="17" customFormat="1" ht="14.25">
      <c r="B7" s="18" t="s">
        <v>834</v>
      </c>
      <c r="C7" s="29"/>
      <c r="D7" s="29"/>
      <c r="E7" s="29"/>
    </row>
    <row r="8" spans="1:9" s="17" customFormat="1" ht="12">
      <c r="B8" s="19"/>
      <c r="C8" s="19"/>
    </row>
    <row r="9" spans="1:9" ht="32.450000000000003" customHeight="1">
      <c r="A9" s="369" t="s">
        <v>3</v>
      </c>
      <c r="B9" s="367" t="s">
        <v>107</v>
      </c>
      <c r="C9" s="208" t="s">
        <v>846</v>
      </c>
      <c r="D9" s="166" t="s">
        <v>105</v>
      </c>
      <c r="E9" s="21" t="s">
        <v>106</v>
      </c>
    </row>
    <row r="10" spans="1:9" ht="13.5">
      <c r="A10" s="370"/>
      <c r="B10" s="368"/>
      <c r="C10" s="209" t="s">
        <v>835</v>
      </c>
      <c r="D10" s="166"/>
      <c r="E10" s="21"/>
    </row>
    <row r="11" spans="1:9">
      <c r="A11" s="23">
        <v>1</v>
      </c>
      <c r="B11" s="16">
        <v>2</v>
      </c>
      <c r="C11" s="31">
        <v>3</v>
      </c>
      <c r="D11" s="16">
        <v>3</v>
      </c>
      <c r="E11" s="16" t="s">
        <v>844</v>
      </c>
    </row>
    <row r="12" spans="1:9" ht="19.899999999999999" customHeight="1">
      <c r="A12" s="371" t="s">
        <v>845</v>
      </c>
      <c r="B12" s="371"/>
      <c r="C12" s="338">
        <f>SUM(C13:C42)</f>
        <v>17837284.965</v>
      </c>
      <c r="D12" s="33">
        <f>SUM(D13:D42)</f>
        <v>0</v>
      </c>
      <c r="E12" s="33">
        <f>SUM(E13:E42)</f>
        <v>17837284.965</v>
      </c>
      <c r="F12" s="213"/>
      <c r="G12" s="214"/>
      <c r="H12" s="50"/>
    </row>
    <row r="13" spans="1:9" s="144" customFormat="1" ht="25.15" customHeight="1">
      <c r="A13" s="76">
        <v>1</v>
      </c>
      <c r="B13" s="240" t="s">
        <v>80</v>
      </c>
      <c r="C13" s="215">
        <f>'14.piel.'!C14</f>
        <v>82176</v>
      </c>
      <c r="D13" s="142"/>
      <c r="E13" s="142">
        <f t="shared" ref="E13:E42" si="0">C13+D13</f>
        <v>82176</v>
      </c>
      <c r="F13" s="55"/>
      <c r="G13" s="8"/>
      <c r="H13" s="8"/>
      <c r="I13" s="8"/>
    </row>
    <row r="14" spans="1:9" s="144" customFormat="1" ht="25.15" customHeight="1">
      <c r="A14" s="77">
        <v>2</v>
      </c>
      <c r="B14" s="146" t="s">
        <v>425</v>
      </c>
      <c r="C14" s="215">
        <v>1047040</v>
      </c>
      <c r="D14" s="142"/>
      <c r="E14" s="142">
        <f t="shared" si="0"/>
        <v>1047040</v>
      </c>
      <c r="F14" s="8"/>
      <c r="G14" s="50"/>
      <c r="H14" s="8"/>
      <c r="I14" s="8"/>
    </row>
    <row r="15" spans="1:9" s="144" customFormat="1" ht="25.15" customHeight="1">
      <c r="A15" s="77">
        <v>3</v>
      </c>
      <c r="B15" s="146" t="s">
        <v>81</v>
      </c>
      <c r="C15" s="215">
        <f>'8.piel.'!C14</f>
        <v>1032103</v>
      </c>
      <c r="D15" s="142"/>
      <c r="E15" s="142">
        <f t="shared" si="0"/>
        <v>1032103</v>
      </c>
      <c r="F15" s="55"/>
      <c r="G15" s="143"/>
    </row>
    <row r="16" spans="1:9" s="144" customFormat="1" ht="25.15" customHeight="1">
      <c r="A16" s="77">
        <v>4</v>
      </c>
      <c r="B16" s="146" t="s">
        <v>82</v>
      </c>
      <c r="C16" s="215">
        <f>'8.piel.'!D14</f>
        <v>826101</v>
      </c>
      <c r="D16" s="142"/>
      <c r="E16" s="142">
        <f t="shared" si="0"/>
        <v>826101</v>
      </c>
      <c r="F16" s="55"/>
      <c r="G16" s="143"/>
    </row>
    <row r="17" spans="1:7" s="144" customFormat="1" ht="25.15" customHeight="1">
      <c r="A17" s="77">
        <v>5</v>
      </c>
      <c r="B17" s="146" t="s">
        <v>83</v>
      </c>
      <c r="C17" s="215">
        <f>'12.piel.'!K11</f>
        <v>296760.96500000008</v>
      </c>
      <c r="D17" s="142"/>
      <c r="E17" s="142">
        <f t="shared" si="0"/>
        <v>296760.96500000008</v>
      </c>
      <c r="F17" s="8"/>
      <c r="G17" s="143"/>
    </row>
    <row r="18" spans="1:7" s="144" customFormat="1" ht="25.15" customHeight="1">
      <c r="A18" s="77">
        <v>6</v>
      </c>
      <c r="B18" s="146" t="s">
        <v>840</v>
      </c>
      <c r="C18" s="215">
        <f>'6.piel.'!D11</f>
        <v>553434</v>
      </c>
      <c r="D18" s="142"/>
      <c r="E18" s="142">
        <f t="shared" si="0"/>
        <v>553434</v>
      </c>
      <c r="F18" s="55"/>
      <c r="G18" s="143"/>
    </row>
    <row r="19" spans="1:7" s="144" customFormat="1" ht="25.15" customHeight="1">
      <c r="A19" s="77">
        <v>7</v>
      </c>
      <c r="B19" s="146" t="s">
        <v>84</v>
      </c>
      <c r="C19" s="215">
        <f>'13.piel.'!F11</f>
        <v>61979</v>
      </c>
      <c r="D19" s="142"/>
      <c r="E19" s="142">
        <f t="shared" si="0"/>
        <v>61979</v>
      </c>
      <c r="F19" s="8"/>
      <c r="G19" s="143"/>
    </row>
    <row r="20" spans="1:7" s="144" customFormat="1" ht="25.15" customHeight="1">
      <c r="A20" s="77">
        <v>8</v>
      </c>
      <c r="B20" s="147" t="s">
        <v>841</v>
      </c>
      <c r="C20" s="215">
        <f>'13.piel.'!G11</f>
        <v>142768</v>
      </c>
      <c r="D20" s="142"/>
      <c r="E20" s="142">
        <f t="shared" si="0"/>
        <v>142768</v>
      </c>
      <c r="F20" s="8"/>
      <c r="G20" s="143"/>
    </row>
    <row r="21" spans="1:7" s="144" customFormat="1" ht="25.15" customHeight="1">
      <c r="A21" s="77">
        <v>9</v>
      </c>
      <c r="B21" s="146" t="s">
        <v>85</v>
      </c>
      <c r="C21" s="215">
        <f>'9.piel.'!D11</f>
        <v>1411697</v>
      </c>
      <c r="D21" s="142"/>
      <c r="E21" s="142">
        <f t="shared" si="0"/>
        <v>1411697</v>
      </c>
      <c r="F21" s="55"/>
      <c r="G21" s="143"/>
    </row>
    <row r="22" spans="1:7" s="144" customFormat="1" ht="25.15" customHeight="1">
      <c r="A22" s="77">
        <v>10</v>
      </c>
      <c r="B22" s="148" t="s">
        <v>86</v>
      </c>
      <c r="C22" s="215">
        <f>'7.piel.'!E11</f>
        <v>8449313</v>
      </c>
      <c r="D22" s="142"/>
      <c r="E22" s="142">
        <f t="shared" si="0"/>
        <v>8449313</v>
      </c>
      <c r="F22" s="55"/>
      <c r="G22" s="143"/>
    </row>
    <row r="23" spans="1:7" s="144" customFormat="1" ht="25.15" customHeight="1">
      <c r="A23" s="77">
        <v>11</v>
      </c>
      <c r="B23" s="148" t="s">
        <v>87</v>
      </c>
      <c r="C23" s="215">
        <f>'11.piel.'!C12</f>
        <v>760833</v>
      </c>
      <c r="D23" s="142"/>
      <c r="E23" s="142">
        <f t="shared" si="0"/>
        <v>760833</v>
      </c>
      <c r="F23" s="55"/>
      <c r="G23" s="143"/>
    </row>
    <row r="24" spans="1:7" s="144" customFormat="1" ht="25.15" customHeight="1">
      <c r="A24" s="77">
        <v>12</v>
      </c>
      <c r="B24" s="148" t="s">
        <v>88</v>
      </c>
      <c r="C24" s="215">
        <f>'10.piel.'!E11</f>
        <v>593274</v>
      </c>
      <c r="D24" s="142"/>
      <c r="E24" s="142">
        <f t="shared" si="0"/>
        <v>593274</v>
      </c>
      <c r="F24" s="55"/>
      <c r="G24" s="143"/>
    </row>
    <row r="25" spans="1:7" s="144" customFormat="1" ht="25.15" customHeight="1">
      <c r="A25" s="77">
        <v>13</v>
      </c>
      <c r="B25" s="148" t="s">
        <v>89</v>
      </c>
      <c r="C25" s="215">
        <v>2603</v>
      </c>
      <c r="D25" s="142"/>
      <c r="E25" s="142">
        <f t="shared" si="0"/>
        <v>2603</v>
      </c>
      <c r="F25" s="8"/>
      <c r="G25" s="143"/>
    </row>
    <row r="26" spans="1:7" s="144" customFormat="1" ht="44.45" customHeight="1">
      <c r="A26" s="77">
        <v>14</v>
      </c>
      <c r="B26" s="148" t="s">
        <v>90</v>
      </c>
      <c r="C26" s="215">
        <v>2603</v>
      </c>
      <c r="D26" s="142"/>
      <c r="E26" s="142">
        <f t="shared" si="0"/>
        <v>2603</v>
      </c>
      <c r="F26" s="8"/>
      <c r="G26" s="143"/>
    </row>
    <row r="27" spans="1:7" s="144" customFormat="1" ht="40.15" customHeight="1">
      <c r="A27" s="77">
        <v>15</v>
      </c>
      <c r="B27" s="148" t="s">
        <v>91</v>
      </c>
      <c r="C27" s="215">
        <v>0</v>
      </c>
      <c r="D27" s="142"/>
      <c r="E27" s="142">
        <f t="shared" si="0"/>
        <v>0</v>
      </c>
      <c r="F27" s="8"/>
      <c r="G27" s="143"/>
    </row>
    <row r="28" spans="1:7" s="144" customFormat="1" ht="30" customHeight="1">
      <c r="A28" s="77">
        <v>16</v>
      </c>
      <c r="B28" s="148" t="s">
        <v>92</v>
      </c>
      <c r="C28" s="215">
        <v>82020</v>
      </c>
      <c r="D28" s="142"/>
      <c r="E28" s="142">
        <f t="shared" si="0"/>
        <v>82020</v>
      </c>
      <c r="F28" s="8"/>
      <c r="G28" s="143"/>
    </row>
    <row r="29" spans="1:7" s="144" customFormat="1" ht="40.15" customHeight="1">
      <c r="A29" s="77">
        <v>17</v>
      </c>
      <c r="B29" s="148" t="s">
        <v>93</v>
      </c>
      <c r="C29" s="215">
        <f>7086+1822+7086+908+14171</f>
        <v>31073</v>
      </c>
      <c r="D29" s="142"/>
      <c r="E29" s="142">
        <f t="shared" si="0"/>
        <v>31073</v>
      </c>
      <c r="F29" s="8"/>
      <c r="G29" s="143"/>
    </row>
    <row r="30" spans="1:7" s="144" customFormat="1" ht="40.15" customHeight="1">
      <c r="A30" s="77">
        <v>18</v>
      </c>
      <c r="B30" s="148" t="s">
        <v>843</v>
      </c>
      <c r="C30" s="215">
        <v>106956</v>
      </c>
      <c r="D30" s="142"/>
      <c r="E30" s="142">
        <f t="shared" si="0"/>
        <v>106956</v>
      </c>
      <c r="F30" s="8"/>
      <c r="G30" s="143"/>
    </row>
    <row r="31" spans="1:7" s="144" customFormat="1" ht="25.15" customHeight="1">
      <c r="A31" s="77">
        <v>19</v>
      </c>
      <c r="B31" s="148" t="s">
        <v>94</v>
      </c>
      <c r="C31" s="215">
        <v>24192</v>
      </c>
      <c r="D31" s="142"/>
      <c r="E31" s="142">
        <f t="shared" si="0"/>
        <v>24192</v>
      </c>
      <c r="F31" s="8"/>
      <c r="G31" s="143"/>
    </row>
    <row r="32" spans="1:7" s="144" customFormat="1" ht="25.15" customHeight="1">
      <c r="A32" s="77">
        <v>20</v>
      </c>
      <c r="B32" s="148" t="s">
        <v>95</v>
      </c>
      <c r="C32" s="215">
        <f>18590+16965</f>
        <v>35555</v>
      </c>
      <c r="D32" s="142"/>
      <c r="E32" s="142">
        <f t="shared" si="0"/>
        <v>35555</v>
      </c>
      <c r="F32" s="8"/>
      <c r="G32" s="143"/>
    </row>
    <row r="33" spans="1:7" s="144" customFormat="1" ht="25.15" customHeight="1">
      <c r="A33" s="77">
        <v>21</v>
      </c>
      <c r="B33" s="148" t="s">
        <v>96</v>
      </c>
      <c r="C33" s="215">
        <v>238800</v>
      </c>
      <c r="D33" s="142"/>
      <c r="E33" s="142">
        <f t="shared" si="0"/>
        <v>238800</v>
      </c>
      <c r="F33" s="8"/>
      <c r="G33" s="143"/>
    </row>
    <row r="34" spans="1:7" s="144" customFormat="1" ht="25.15" customHeight="1">
      <c r="A34" s="77">
        <v>22</v>
      </c>
      <c r="B34" s="148" t="s">
        <v>97</v>
      </c>
      <c r="C34" s="215">
        <v>33600</v>
      </c>
      <c r="D34" s="142"/>
      <c r="E34" s="142">
        <f t="shared" si="0"/>
        <v>33600</v>
      </c>
      <c r="F34" s="8"/>
      <c r="G34" s="143"/>
    </row>
    <row r="35" spans="1:7" s="144" customFormat="1" ht="25.15" customHeight="1">
      <c r="A35" s="77">
        <v>23</v>
      </c>
      <c r="B35" s="148" t="s">
        <v>98</v>
      </c>
      <c r="C35" s="215">
        <v>64475</v>
      </c>
      <c r="D35" s="142"/>
      <c r="E35" s="142">
        <f t="shared" si="0"/>
        <v>64475</v>
      </c>
      <c r="F35" s="8"/>
      <c r="G35" s="143"/>
    </row>
    <row r="36" spans="1:7" s="144" customFormat="1" ht="25.15" customHeight="1">
      <c r="A36" s="77">
        <v>24</v>
      </c>
      <c r="B36" s="148" t="s">
        <v>99</v>
      </c>
      <c r="C36" s="215">
        <v>48812</v>
      </c>
      <c r="D36" s="142"/>
      <c r="E36" s="142">
        <f t="shared" si="0"/>
        <v>48812</v>
      </c>
      <c r="F36" s="8"/>
      <c r="G36" s="143"/>
    </row>
    <row r="37" spans="1:7" s="144" customFormat="1" ht="25.15" customHeight="1">
      <c r="A37" s="77">
        <v>25</v>
      </c>
      <c r="B37" s="148" t="s">
        <v>100</v>
      </c>
      <c r="C37" s="215">
        <f>'5.piel.'!C14</f>
        <v>1622119</v>
      </c>
      <c r="D37" s="142"/>
      <c r="E37" s="142">
        <f t="shared" si="0"/>
        <v>1622119</v>
      </c>
      <c r="F37" s="8"/>
      <c r="G37" s="143"/>
    </row>
    <row r="38" spans="1:7" s="144" customFormat="1" ht="25.15" customHeight="1">
      <c r="A38" s="77">
        <v>26</v>
      </c>
      <c r="B38" s="148" t="s">
        <v>101</v>
      </c>
      <c r="C38" s="215">
        <v>16800</v>
      </c>
      <c r="D38" s="142"/>
      <c r="E38" s="142">
        <f t="shared" si="0"/>
        <v>16800</v>
      </c>
      <c r="F38" s="8"/>
      <c r="G38" s="143"/>
    </row>
    <row r="39" spans="1:7" s="144" customFormat="1" ht="25.15" customHeight="1">
      <c r="A39" s="77">
        <v>27</v>
      </c>
      <c r="B39" s="148" t="s">
        <v>102</v>
      </c>
      <c r="C39" s="215">
        <v>88458</v>
      </c>
      <c r="D39" s="142"/>
      <c r="E39" s="142">
        <f t="shared" si="0"/>
        <v>88458</v>
      </c>
      <c r="F39" s="8"/>
      <c r="G39" s="143"/>
    </row>
    <row r="40" spans="1:7" s="144" customFormat="1" ht="25.15" customHeight="1">
      <c r="A40" s="77">
        <v>28</v>
      </c>
      <c r="B40" s="148" t="s">
        <v>842</v>
      </c>
      <c r="C40" s="215">
        <v>13508</v>
      </c>
      <c r="D40" s="142"/>
      <c r="E40" s="142">
        <f t="shared" si="0"/>
        <v>13508</v>
      </c>
      <c r="F40" s="8"/>
      <c r="G40" s="143"/>
    </row>
    <row r="41" spans="1:7" s="144" customFormat="1" ht="25.15" customHeight="1">
      <c r="A41" s="77">
        <v>29</v>
      </c>
      <c r="B41" s="148" t="s">
        <v>103</v>
      </c>
      <c r="C41" s="215">
        <v>98248</v>
      </c>
      <c r="D41" s="142"/>
      <c r="E41" s="142">
        <f t="shared" si="0"/>
        <v>98248</v>
      </c>
      <c r="F41" s="8"/>
      <c r="G41" s="143"/>
    </row>
    <row r="42" spans="1:7" s="144" customFormat="1" ht="25.15" customHeight="1">
      <c r="A42" s="79">
        <v>30</v>
      </c>
      <c r="B42" s="149" t="s">
        <v>104</v>
      </c>
      <c r="C42" s="216">
        <v>69984</v>
      </c>
      <c r="D42" s="142"/>
      <c r="E42" s="142">
        <f t="shared" si="0"/>
        <v>69984</v>
      </c>
      <c r="F42" s="8"/>
      <c r="G42" s="143"/>
    </row>
    <row r="43" spans="1:7" s="145" customFormat="1" ht="25.15" customHeight="1"/>
    <row r="44" spans="1:7" s="17" customFormat="1" ht="15">
      <c r="B44" s="132" t="s">
        <v>862</v>
      </c>
    </row>
    <row r="45" spans="1:7" s="17" customFormat="1" ht="12"/>
    <row r="46" spans="1:7" s="17" customFormat="1" ht="12"/>
    <row r="47" spans="1:7" s="17" customFormat="1" ht="12"/>
    <row r="48" spans="1:7" s="17" customFormat="1" ht="12"/>
    <row r="49" s="17" customFormat="1" ht="12"/>
    <row r="50" s="17" customFormat="1" ht="12"/>
    <row r="51" s="17" customFormat="1" ht="12"/>
    <row r="52" s="17" customFormat="1" ht="12"/>
    <row r="53" s="17" customFormat="1" ht="12"/>
    <row r="54" s="17" customFormat="1" ht="12"/>
    <row r="55" s="17" customFormat="1" ht="12"/>
    <row r="56" s="17" customFormat="1" ht="12"/>
    <row r="57" s="17" customFormat="1" ht="12"/>
    <row r="58" s="17" customFormat="1" ht="12"/>
    <row r="59" s="17" customFormat="1" ht="12"/>
    <row r="60" s="17" customFormat="1" ht="12"/>
    <row r="61" s="17" customFormat="1" ht="12"/>
    <row r="62" s="17" customFormat="1" ht="12"/>
    <row r="63" s="17" customFormat="1" ht="12"/>
    <row r="64" s="17" customFormat="1" ht="12"/>
    <row r="65" s="17" customFormat="1" ht="12"/>
    <row r="66" s="17" customFormat="1" ht="12"/>
    <row r="67" s="17" customFormat="1" ht="12"/>
    <row r="68" s="17" customFormat="1" ht="12"/>
    <row r="69" s="17" customFormat="1" ht="12"/>
    <row r="70" s="17" customFormat="1" ht="12"/>
    <row r="71" s="17" customFormat="1" ht="12"/>
    <row r="72" s="17" customFormat="1" ht="12"/>
    <row r="73" s="17" customFormat="1" ht="12"/>
    <row r="74" s="17" customFormat="1" ht="12"/>
    <row r="75" s="17" customFormat="1" ht="12"/>
    <row r="76" s="17" customFormat="1" ht="12"/>
    <row r="77" s="17" customFormat="1" ht="12"/>
    <row r="78" s="17" customFormat="1" ht="12"/>
    <row r="79" s="17" customFormat="1" ht="12"/>
    <row r="80" s="17" customFormat="1" ht="12"/>
    <row r="81" s="17" customFormat="1" ht="12"/>
    <row r="82" s="17" customFormat="1" ht="12"/>
    <row r="83" s="17" customFormat="1" ht="12"/>
    <row r="84" s="17" customFormat="1" ht="12"/>
    <row r="85" s="17" customFormat="1" ht="12"/>
    <row r="86" s="17" customFormat="1" ht="12"/>
    <row r="87" s="17" customFormat="1" ht="12"/>
    <row r="88" s="17" customFormat="1" ht="12"/>
    <row r="89" s="17" customFormat="1" ht="12"/>
    <row r="90" s="17" customFormat="1" ht="12"/>
    <row r="91" s="17" customFormat="1" ht="12"/>
    <row r="92" s="17" customFormat="1" ht="12"/>
    <row r="93" s="17" customFormat="1" ht="12"/>
    <row r="94" s="17" customFormat="1" ht="12"/>
  </sheetData>
  <mergeCells count="3">
    <mergeCell ref="B9:B10"/>
    <mergeCell ref="A9:A10"/>
    <mergeCell ref="A12:B12"/>
  </mergeCells>
  <pageMargins left="0.70866141732283505" right="0.31496062992126" top="0.74803149606299202" bottom="0.74803149606299202" header="0.31496062992126" footer="0.31496062992126"/>
  <pageSetup paperSize="9" scale="9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3AA41-A66F-46E3-BF9E-5CA3A2D4E3C2}">
  <sheetPr>
    <tabColor theme="4"/>
    <pageSetUpPr fitToPage="1"/>
  </sheetPr>
  <dimension ref="A1:H35"/>
  <sheetViews>
    <sheetView workbookViewId="0">
      <selection activeCell="B38" sqref="B38"/>
    </sheetView>
  </sheetViews>
  <sheetFormatPr defaultRowHeight="12.75" outlineLevelCol="1"/>
  <cols>
    <col min="1" max="1" width="12.7109375" style="8" customWidth="1"/>
    <col min="2" max="2" width="47.7109375" style="8" customWidth="1"/>
    <col min="3" max="5" width="10.140625" style="8" customWidth="1"/>
    <col min="6" max="6" width="12.28515625" style="8" hidden="1" customWidth="1" outlineLevel="1"/>
    <col min="7" max="7" width="10.7109375" style="8" hidden="1" customWidth="1" outlineLevel="1"/>
    <col min="8" max="8" width="11" style="8" customWidth="1" collapsed="1"/>
    <col min="9" max="9" width="8.85546875" style="8"/>
    <col min="10" max="10" width="25" style="8" customWidth="1"/>
    <col min="11" max="12" width="8.85546875" style="8"/>
    <col min="13" max="13" width="31.140625" style="8" customWidth="1"/>
    <col min="14" max="236" width="8.85546875" style="8"/>
    <col min="237" max="237" width="7.5703125" style="8" customWidth="1"/>
    <col min="238" max="238" width="40.28515625" style="8" customWidth="1"/>
    <col min="239" max="239" width="14.28515625" style="8" customWidth="1"/>
    <col min="240" max="240" width="13.42578125" style="8" customWidth="1"/>
    <col min="241" max="241" width="13.140625" style="8" customWidth="1"/>
    <col min="242" max="244" width="0" style="8" hidden="1" customWidth="1"/>
    <col min="245" max="245" width="15.140625" style="8" customWidth="1"/>
    <col min="246" max="492" width="8.85546875" style="8"/>
    <col min="493" max="493" width="7.5703125" style="8" customWidth="1"/>
    <col min="494" max="494" width="40.28515625" style="8" customWidth="1"/>
    <col min="495" max="495" width="14.28515625" style="8" customWidth="1"/>
    <col min="496" max="496" width="13.42578125" style="8" customWidth="1"/>
    <col min="497" max="497" width="13.140625" style="8" customWidth="1"/>
    <col min="498" max="500" width="0" style="8" hidden="1" customWidth="1"/>
    <col min="501" max="501" width="15.140625" style="8" customWidth="1"/>
    <col min="502" max="748" width="8.85546875" style="8"/>
    <col min="749" max="749" width="7.5703125" style="8" customWidth="1"/>
    <col min="750" max="750" width="40.28515625" style="8" customWidth="1"/>
    <col min="751" max="751" width="14.28515625" style="8" customWidth="1"/>
    <col min="752" max="752" width="13.42578125" style="8" customWidth="1"/>
    <col min="753" max="753" width="13.140625" style="8" customWidth="1"/>
    <col min="754" max="756" width="0" style="8" hidden="1" customWidth="1"/>
    <col min="757" max="757" width="15.140625" style="8" customWidth="1"/>
    <col min="758" max="1004" width="8.85546875" style="8"/>
    <col min="1005" max="1005" width="7.5703125" style="8" customWidth="1"/>
    <col min="1006" max="1006" width="40.28515625" style="8" customWidth="1"/>
    <col min="1007" max="1007" width="14.28515625" style="8" customWidth="1"/>
    <col min="1008" max="1008" width="13.42578125" style="8" customWidth="1"/>
    <col min="1009" max="1009" width="13.140625" style="8" customWidth="1"/>
    <col min="1010" max="1012" width="0" style="8" hidden="1" customWidth="1"/>
    <col min="1013" max="1013" width="15.140625" style="8" customWidth="1"/>
    <col min="1014" max="1260" width="8.85546875" style="8"/>
    <col min="1261" max="1261" width="7.5703125" style="8" customWidth="1"/>
    <col min="1262" max="1262" width="40.28515625" style="8" customWidth="1"/>
    <col min="1263" max="1263" width="14.28515625" style="8" customWidth="1"/>
    <col min="1264" max="1264" width="13.42578125" style="8" customWidth="1"/>
    <col min="1265" max="1265" width="13.140625" style="8" customWidth="1"/>
    <col min="1266" max="1268" width="0" style="8" hidden="1" customWidth="1"/>
    <col min="1269" max="1269" width="15.140625" style="8" customWidth="1"/>
    <col min="1270" max="1516" width="8.85546875" style="8"/>
    <col min="1517" max="1517" width="7.5703125" style="8" customWidth="1"/>
    <col min="1518" max="1518" width="40.28515625" style="8" customWidth="1"/>
    <col min="1519" max="1519" width="14.28515625" style="8" customWidth="1"/>
    <col min="1520" max="1520" width="13.42578125" style="8" customWidth="1"/>
    <col min="1521" max="1521" width="13.140625" style="8" customWidth="1"/>
    <col min="1522" max="1524" width="0" style="8" hidden="1" customWidth="1"/>
    <col min="1525" max="1525" width="15.140625" style="8" customWidth="1"/>
    <col min="1526" max="1772" width="8.85546875" style="8"/>
    <col min="1773" max="1773" width="7.5703125" style="8" customWidth="1"/>
    <col min="1774" max="1774" width="40.28515625" style="8" customWidth="1"/>
    <col min="1775" max="1775" width="14.28515625" style="8" customWidth="1"/>
    <col min="1776" max="1776" width="13.42578125" style="8" customWidth="1"/>
    <col min="1777" max="1777" width="13.140625" style="8" customWidth="1"/>
    <col min="1778" max="1780" width="0" style="8" hidden="1" customWidth="1"/>
    <col min="1781" max="1781" width="15.140625" style="8" customWidth="1"/>
    <col min="1782" max="2028" width="8.85546875" style="8"/>
    <col min="2029" max="2029" width="7.5703125" style="8" customWidth="1"/>
    <col min="2030" max="2030" width="40.28515625" style="8" customWidth="1"/>
    <col min="2031" max="2031" width="14.28515625" style="8" customWidth="1"/>
    <col min="2032" max="2032" width="13.42578125" style="8" customWidth="1"/>
    <col min="2033" max="2033" width="13.140625" style="8" customWidth="1"/>
    <col min="2034" max="2036" width="0" style="8" hidden="1" customWidth="1"/>
    <col min="2037" max="2037" width="15.140625" style="8" customWidth="1"/>
    <col min="2038" max="2284" width="8.85546875" style="8"/>
    <col min="2285" max="2285" width="7.5703125" style="8" customWidth="1"/>
    <col min="2286" max="2286" width="40.28515625" style="8" customWidth="1"/>
    <col min="2287" max="2287" width="14.28515625" style="8" customWidth="1"/>
    <col min="2288" max="2288" width="13.42578125" style="8" customWidth="1"/>
    <col min="2289" max="2289" width="13.140625" style="8" customWidth="1"/>
    <col min="2290" max="2292" width="0" style="8" hidden="1" customWidth="1"/>
    <col min="2293" max="2293" width="15.140625" style="8" customWidth="1"/>
    <col min="2294" max="2540" width="8.85546875" style="8"/>
    <col min="2541" max="2541" width="7.5703125" style="8" customWidth="1"/>
    <col min="2542" max="2542" width="40.28515625" style="8" customWidth="1"/>
    <col min="2543" max="2543" width="14.28515625" style="8" customWidth="1"/>
    <col min="2544" max="2544" width="13.42578125" style="8" customWidth="1"/>
    <col min="2545" max="2545" width="13.140625" style="8" customWidth="1"/>
    <col min="2546" max="2548" width="0" style="8" hidden="1" customWidth="1"/>
    <col min="2549" max="2549" width="15.140625" style="8" customWidth="1"/>
    <col min="2550" max="2796" width="8.85546875" style="8"/>
    <col min="2797" max="2797" width="7.5703125" style="8" customWidth="1"/>
    <col min="2798" max="2798" width="40.28515625" style="8" customWidth="1"/>
    <col min="2799" max="2799" width="14.28515625" style="8" customWidth="1"/>
    <col min="2800" max="2800" width="13.42578125" style="8" customWidth="1"/>
    <col min="2801" max="2801" width="13.140625" style="8" customWidth="1"/>
    <col min="2802" max="2804" width="0" style="8" hidden="1" customWidth="1"/>
    <col min="2805" max="2805" width="15.140625" style="8" customWidth="1"/>
    <col min="2806" max="3052" width="8.85546875" style="8"/>
    <col min="3053" max="3053" width="7.5703125" style="8" customWidth="1"/>
    <col min="3054" max="3054" width="40.28515625" style="8" customWidth="1"/>
    <col min="3055" max="3055" width="14.28515625" style="8" customWidth="1"/>
    <col min="3056" max="3056" width="13.42578125" style="8" customWidth="1"/>
    <col min="3057" max="3057" width="13.140625" style="8" customWidth="1"/>
    <col min="3058" max="3060" width="0" style="8" hidden="1" customWidth="1"/>
    <col min="3061" max="3061" width="15.140625" style="8" customWidth="1"/>
    <col min="3062" max="3308" width="8.85546875" style="8"/>
    <col min="3309" max="3309" width="7.5703125" style="8" customWidth="1"/>
    <col min="3310" max="3310" width="40.28515625" style="8" customWidth="1"/>
    <col min="3311" max="3311" width="14.28515625" style="8" customWidth="1"/>
    <col min="3312" max="3312" width="13.42578125" style="8" customWidth="1"/>
    <col min="3313" max="3313" width="13.140625" style="8" customWidth="1"/>
    <col min="3314" max="3316" width="0" style="8" hidden="1" customWidth="1"/>
    <col min="3317" max="3317" width="15.140625" style="8" customWidth="1"/>
    <col min="3318" max="3564" width="8.85546875" style="8"/>
    <col min="3565" max="3565" width="7.5703125" style="8" customWidth="1"/>
    <col min="3566" max="3566" width="40.28515625" style="8" customWidth="1"/>
    <col min="3567" max="3567" width="14.28515625" style="8" customWidth="1"/>
    <col min="3568" max="3568" width="13.42578125" style="8" customWidth="1"/>
    <col min="3569" max="3569" width="13.140625" style="8" customWidth="1"/>
    <col min="3570" max="3572" width="0" style="8" hidden="1" customWidth="1"/>
    <col min="3573" max="3573" width="15.140625" style="8" customWidth="1"/>
    <col min="3574" max="3820" width="8.85546875" style="8"/>
    <col min="3821" max="3821" width="7.5703125" style="8" customWidth="1"/>
    <col min="3822" max="3822" width="40.28515625" style="8" customWidth="1"/>
    <col min="3823" max="3823" width="14.28515625" style="8" customWidth="1"/>
    <col min="3824" max="3824" width="13.42578125" style="8" customWidth="1"/>
    <col min="3825" max="3825" width="13.140625" style="8" customWidth="1"/>
    <col min="3826" max="3828" width="0" style="8" hidden="1" customWidth="1"/>
    <col min="3829" max="3829" width="15.140625" style="8" customWidth="1"/>
    <col min="3830" max="4076" width="8.85546875" style="8"/>
    <col min="4077" max="4077" width="7.5703125" style="8" customWidth="1"/>
    <col min="4078" max="4078" width="40.28515625" style="8" customWidth="1"/>
    <col min="4079" max="4079" width="14.28515625" style="8" customWidth="1"/>
    <col min="4080" max="4080" width="13.42578125" style="8" customWidth="1"/>
    <col min="4081" max="4081" width="13.140625" style="8" customWidth="1"/>
    <col min="4082" max="4084" width="0" style="8" hidden="1" customWidth="1"/>
    <col min="4085" max="4085" width="15.140625" style="8" customWidth="1"/>
    <col min="4086" max="4332" width="8.85546875" style="8"/>
    <col min="4333" max="4333" width="7.5703125" style="8" customWidth="1"/>
    <col min="4334" max="4334" width="40.28515625" style="8" customWidth="1"/>
    <col min="4335" max="4335" width="14.28515625" style="8" customWidth="1"/>
    <col min="4336" max="4336" width="13.42578125" style="8" customWidth="1"/>
    <col min="4337" max="4337" width="13.140625" style="8" customWidth="1"/>
    <col min="4338" max="4340" width="0" style="8" hidden="1" customWidth="1"/>
    <col min="4341" max="4341" width="15.140625" style="8" customWidth="1"/>
    <col min="4342" max="4588" width="8.85546875" style="8"/>
    <col min="4589" max="4589" width="7.5703125" style="8" customWidth="1"/>
    <col min="4590" max="4590" width="40.28515625" style="8" customWidth="1"/>
    <col min="4591" max="4591" width="14.28515625" style="8" customWidth="1"/>
    <col min="4592" max="4592" width="13.42578125" style="8" customWidth="1"/>
    <col min="4593" max="4593" width="13.140625" style="8" customWidth="1"/>
    <col min="4594" max="4596" width="0" style="8" hidden="1" customWidth="1"/>
    <col min="4597" max="4597" width="15.140625" style="8" customWidth="1"/>
    <col min="4598" max="4844" width="8.85546875" style="8"/>
    <col min="4845" max="4845" width="7.5703125" style="8" customWidth="1"/>
    <col min="4846" max="4846" width="40.28515625" style="8" customWidth="1"/>
    <col min="4847" max="4847" width="14.28515625" style="8" customWidth="1"/>
    <col min="4848" max="4848" width="13.42578125" style="8" customWidth="1"/>
    <col min="4849" max="4849" width="13.140625" style="8" customWidth="1"/>
    <col min="4850" max="4852" width="0" style="8" hidden="1" customWidth="1"/>
    <col min="4853" max="4853" width="15.140625" style="8" customWidth="1"/>
    <col min="4854" max="5100" width="8.85546875" style="8"/>
    <col min="5101" max="5101" width="7.5703125" style="8" customWidth="1"/>
    <col min="5102" max="5102" width="40.28515625" style="8" customWidth="1"/>
    <col min="5103" max="5103" width="14.28515625" style="8" customWidth="1"/>
    <col min="5104" max="5104" width="13.42578125" style="8" customWidth="1"/>
    <col min="5105" max="5105" width="13.140625" style="8" customWidth="1"/>
    <col min="5106" max="5108" width="0" style="8" hidden="1" customWidth="1"/>
    <col min="5109" max="5109" width="15.140625" style="8" customWidth="1"/>
    <col min="5110" max="5356" width="8.85546875" style="8"/>
    <col min="5357" max="5357" width="7.5703125" style="8" customWidth="1"/>
    <col min="5358" max="5358" width="40.28515625" style="8" customWidth="1"/>
    <col min="5359" max="5359" width="14.28515625" style="8" customWidth="1"/>
    <col min="5360" max="5360" width="13.42578125" style="8" customWidth="1"/>
    <col min="5361" max="5361" width="13.140625" style="8" customWidth="1"/>
    <col min="5362" max="5364" width="0" style="8" hidden="1" customWidth="1"/>
    <col min="5365" max="5365" width="15.140625" style="8" customWidth="1"/>
    <col min="5366" max="5612" width="8.85546875" style="8"/>
    <col min="5613" max="5613" width="7.5703125" style="8" customWidth="1"/>
    <col min="5614" max="5614" width="40.28515625" style="8" customWidth="1"/>
    <col min="5615" max="5615" width="14.28515625" style="8" customWidth="1"/>
    <col min="5616" max="5616" width="13.42578125" style="8" customWidth="1"/>
    <col min="5617" max="5617" width="13.140625" style="8" customWidth="1"/>
    <col min="5618" max="5620" width="0" style="8" hidden="1" customWidth="1"/>
    <col min="5621" max="5621" width="15.140625" style="8" customWidth="1"/>
    <col min="5622" max="5868" width="8.85546875" style="8"/>
    <col min="5869" max="5869" width="7.5703125" style="8" customWidth="1"/>
    <col min="5870" max="5870" width="40.28515625" style="8" customWidth="1"/>
    <col min="5871" max="5871" width="14.28515625" style="8" customWidth="1"/>
    <col min="5872" max="5872" width="13.42578125" style="8" customWidth="1"/>
    <col min="5873" max="5873" width="13.140625" style="8" customWidth="1"/>
    <col min="5874" max="5876" width="0" style="8" hidden="1" customWidth="1"/>
    <col min="5877" max="5877" width="15.140625" style="8" customWidth="1"/>
    <col min="5878" max="6124" width="8.85546875" style="8"/>
    <col min="6125" max="6125" width="7.5703125" style="8" customWidth="1"/>
    <col min="6126" max="6126" width="40.28515625" style="8" customWidth="1"/>
    <col min="6127" max="6127" width="14.28515625" style="8" customWidth="1"/>
    <col min="6128" max="6128" width="13.42578125" style="8" customWidth="1"/>
    <col min="6129" max="6129" width="13.140625" style="8" customWidth="1"/>
    <col min="6130" max="6132" width="0" style="8" hidden="1" customWidth="1"/>
    <col min="6133" max="6133" width="15.140625" style="8" customWidth="1"/>
    <col min="6134" max="6380" width="8.85546875" style="8"/>
    <col min="6381" max="6381" width="7.5703125" style="8" customWidth="1"/>
    <col min="6382" max="6382" width="40.28515625" style="8" customWidth="1"/>
    <col min="6383" max="6383" width="14.28515625" style="8" customWidth="1"/>
    <col min="6384" max="6384" width="13.42578125" style="8" customWidth="1"/>
    <col min="6385" max="6385" width="13.140625" style="8" customWidth="1"/>
    <col min="6386" max="6388" width="0" style="8" hidden="1" customWidth="1"/>
    <col min="6389" max="6389" width="15.140625" style="8" customWidth="1"/>
    <col min="6390" max="6636" width="8.85546875" style="8"/>
    <col min="6637" max="6637" width="7.5703125" style="8" customWidth="1"/>
    <col min="6638" max="6638" width="40.28515625" style="8" customWidth="1"/>
    <col min="6639" max="6639" width="14.28515625" style="8" customWidth="1"/>
    <col min="6640" max="6640" width="13.42578125" style="8" customWidth="1"/>
    <col min="6641" max="6641" width="13.140625" style="8" customWidth="1"/>
    <col min="6642" max="6644" width="0" style="8" hidden="1" customWidth="1"/>
    <col min="6645" max="6645" width="15.140625" style="8" customWidth="1"/>
    <col min="6646" max="6892" width="8.85546875" style="8"/>
    <col min="6893" max="6893" width="7.5703125" style="8" customWidth="1"/>
    <col min="6894" max="6894" width="40.28515625" style="8" customWidth="1"/>
    <col min="6895" max="6895" width="14.28515625" style="8" customWidth="1"/>
    <col min="6896" max="6896" width="13.42578125" style="8" customWidth="1"/>
    <col min="6897" max="6897" width="13.140625" style="8" customWidth="1"/>
    <col min="6898" max="6900" width="0" style="8" hidden="1" customWidth="1"/>
    <col min="6901" max="6901" width="15.140625" style="8" customWidth="1"/>
    <col min="6902" max="7148" width="8.85546875" style="8"/>
    <col min="7149" max="7149" width="7.5703125" style="8" customWidth="1"/>
    <col min="7150" max="7150" width="40.28515625" style="8" customWidth="1"/>
    <col min="7151" max="7151" width="14.28515625" style="8" customWidth="1"/>
    <col min="7152" max="7152" width="13.42578125" style="8" customWidth="1"/>
    <col min="7153" max="7153" width="13.140625" style="8" customWidth="1"/>
    <col min="7154" max="7156" width="0" style="8" hidden="1" customWidth="1"/>
    <col min="7157" max="7157" width="15.140625" style="8" customWidth="1"/>
    <col min="7158" max="7404" width="8.85546875" style="8"/>
    <col min="7405" max="7405" width="7.5703125" style="8" customWidth="1"/>
    <col min="7406" max="7406" width="40.28515625" style="8" customWidth="1"/>
    <col min="7407" max="7407" width="14.28515625" style="8" customWidth="1"/>
    <col min="7408" max="7408" width="13.42578125" style="8" customWidth="1"/>
    <col min="7409" max="7409" width="13.140625" style="8" customWidth="1"/>
    <col min="7410" max="7412" width="0" style="8" hidden="1" customWidth="1"/>
    <col min="7413" max="7413" width="15.140625" style="8" customWidth="1"/>
    <col min="7414" max="7660" width="8.85546875" style="8"/>
    <col min="7661" max="7661" width="7.5703125" style="8" customWidth="1"/>
    <col min="7662" max="7662" width="40.28515625" style="8" customWidth="1"/>
    <col min="7663" max="7663" width="14.28515625" style="8" customWidth="1"/>
    <col min="7664" max="7664" width="13.42578125" style="8" customWidth="1"/>
    <col min="7665" max="7665" width="13.140625" style="8" customWidth="1"/>
    <col min="7666" max="7668" width="0" style="8" hidden="1" customWidth="1"/>
    <col min="7669" max="7669" width="15.140625" style="8" customWidth="1"/>
    <col min="7670" max="7916" width="8.85546875" style="8"/>
    <col min="7917" max="7917" width="7.5703125" style="8" customWidth="1"/>
    <col min="7918" max="7918" width="40.28515625" style="8" customWidth="1"/>
    <col min="7919" max="7919" width="14.28515625" style="8" customWidth="1"/>
    <col min="7920" max="7920" width="13.42578125" style="8" customWidth="1"/>
    <col min="7921" max="7921" width="13.140625" style="8" customWidth="1"/>
    <col min="7922" max="7924" width="0" style="8" hidden="1" customWidth="1"/>
    <col min="7925" max="7925" width="15.140625" style="8" customWidth="1"/>
    <col min="7926" max="8172" width="8.85546875" style="8"/>
    <col min="8173" max="8173" width="7.5703125" style="8" customWidth="1"/>
    <col min="8174" max="8174" width="40.28515625" style="8" customWidth="1"/>
    <col min="8175" max="8175" width="14.28515625" style="8" customWidth="1"/>
    <col min="8176" max="8176" width="13.42578125" style="8" customWidth="1"/>
    <col min="8177" max="8177" width="13.140625" style="8" customWidth="1"/>
    <col min="8178" max="8180" width="0" style="8" hidden="1" customWidth="1"/>
    <col min="8181" max="8181" width="15.140625" style="8" customWidth="1"/>
    <col min="8182" max="8428" width="8.85546875" style="8"/>
    <col min="8429" max="8429" width="7.5703125" style="8" customWidth="1"/>
    <col min="8430" max="8430" width="40.28515625" style="8" customWidth="1"/>
    <col min="8431" max="8431" width="14.28515625" style="8" customWidth="1"/>
    <col min="8432" max="8432" width="13.42578125" style="8" customWidth="1"/>
    <col min="8433" max="8433" width="13.140625" style="8" customWidth="1"/>
    <col min="8434" max="8436" width="0" style="8" hidden="1" customWidth="1"/>
    <col min="8437" max="8437" width="15.140625" style="8" customWidth="1"/>
    <col min="8438" max="8684" width="8.85546875" style="8"/>
    <col min="8685" max="8685" width="7.5703125" style="8" customWidth="1"/>
    <col min="8686" max="8686" width="40.28515625" style="8" customWidth="1"/>
    <col min="8687" max="8687" width="14.28515625" style="8" customWidth="1"/>
    <col min="8688" max="8688" width="13.42578125" style="8" customWidth="1"/>
    <col min="8689" max="8689" width="13.140625" style="8" customWidth="1"/>
    <col min="8690" max="8692" width="0" style="8" hidden="1" customWidth="1"/>
    <col min="8693" max="8693" width="15.140625" style="8" customWidth="1"/>
    <col min="8694" max="8940" width="8.85546875" style="8"/>
    <col min="8941" max="8941" width="7.5703125" style="8" customWidth="1"/>
    <col min="8942" max="8942" width="40.28515625" style="8" customWidth="1"/>
    <col min="8943" max="8943" width="14.28515625" style="8" customWidth="1"/>
    <col min="8944" max="8944" width="13.42578125" style="8" customWidth="1"/>
    <col min="8945" max="8945" width="13.140625" style="8" customWidth="1"/>
    <col min="8946" max="8948" width="0" style="8" hidden="1" customWidth="1"/>
    <col min="8949" max="8949" width="15.140625" style="8" customWidth="1"/>
    <col min="8950" max="9196" width="8.85546875" style="8"/>
    <col min="9197" max="9197" width="7.5703125" style="8" customWidth="1"/>
    <col min="9198" max="9198" width="40.28515625" style="8" customWidth="1"/>
    <col min="9199" max="9199" width="14.28515625" style="8" customWidth="1"/>
    <col min="9200" max="9200" width="13.42578125" style="8" customWidth="1"/>
    <col min="9201" max="9201" width="13.140625" style="8" customWidth="1"/>
    <col min="9202" max="9204" width="0" style="8" hidden="1" customWidth="1"/>
    <col min="9205" max="9205" width="15.140625" style="8" customWidth="1"/>
    <col min="9206" max="9452" width="8.85546875" style="8"/>
    <col min="9453" max="9453" width="7.5703125" style="8" customWidth="1"/>
    <col min="9454" max="9454" width="40.28515625" style="8" customWidth="1"/>
    <col min="9455" max="9455" width="14.28515625" style="8" customWidth="1"/>
    <col min="9456" max="9456" width="13.42578125" style="8" customWidth="1"/>
    <col min="9457" max="9457" width="13.140625" style="8" customWidth="1"/>
    <col min="9458" max="9460" width="0" style="8" hidden="1" customWidth="1"/>
    <col min="9461" max="9461" width="15.140625" style="8" customWidth="1"/>
    <col min="9462" max="9708" width="8.85546875" style="8"/>
    <col min="9709" max="9709" width="7.5703125" style="8" customWidth="1"/>
    <col min="9710" max="9710" width="40.28515625" style="8" customWidth="1"/>
    <col min="9711" max="9711" width="14.28515625" style="8" customWidth="1"/>
    <col min="9712" max="9712" width="13.42578125" style="8" customWidth="1"/>
    <col min="9713" max="9713" width="13.140625" style="8" customWidth="1"/>
    <col min="9714" max="9716" width="0" style="8" hidden="1" customWidth="1"/>
    <col min="9717" max="9717" width="15.140625" style="8" customWidth="1"/>
    <col min="9718" max="9964" width="8.85546875" style="8"/>
    <col min="9965" max="9965" width="7.5703125" style="8" customWidth="1"/>
    <col min="9966" max="9966" width="40.28515625" style="8" customWidth="1"/>
    <col min="9967" max="9967" width="14.28515625" style="8" customWidth="1"/>
    <col min="9968" max="9968" width="13.42578125" style="8" customWidth="1"/>
    <col min="9969" max="9969" width="13.140625" style="8" customWidth="1"/>
    <col min="9970" max="9972" width="0" style="8" hidden="1" customWidth="1"/>
    <col min="9973" max="9973" width="15.140625" style="8" customWidth="1"/>
    <col min="9974" max="10220" width="8.85546875" style="8"/>
    <col min="10221" max="10221" width="7.5703125" style="8" customWidth="1"/>
    <col min="10222" max="10222" width="40.28515625" style="8" customWidth="1"/>
    <col min="10223" max="10223" width="14.28515625" style="8" customWidth="1"/>
    <col min="10224" max="10224" width="13.42578125" style="8" customWidth="1"/>
    <col min="10225" max="10225" width="13.140625" style="8" customWidth="1"/>
    <col min="10226" max="10228" width="0" style="8" hidden="1" customWidth="1"/>
    <col min="10229" max="10229" width="15.140625" style="8" customWidth="1"/>
    <col min="10230" max="10476" width="8.85546875" style="8"/>
    <col min="10477" max="10477" width="7.5703125" style="8" customWidth="1"/>
    <col min="10478" max="10478" width="40.28515625" style="8" customWidth="1"/>
    <col min="10479" max="10479" width="14.28515625" style="8" customWidth="1"/>
    <col min="10480" max="10480" width="13.42578125" style="8" customWidth="1"/>
    <col min="10481" max="10481" width="13.140625" style="8" customWidth="1"/>
    <col min="10482" max="10484" width="0" style="8" hidden="1" customWidth="1"/>
    <col min="10485" max="10485" width="15.140625" style="8" customWidth="1"/>
    <col min="10486" max="10732" width="8.85546875" style="8"/>
    <col min="10733" max="10733" width="7.5703125" style="8" customWidth="1"/>
    <col min="10734" max="10734" width="40.28515625" style="8" customWidth="1"/>
    <col min="10735" max="10735" width="14.28515625" style="8" customWidth="1"/>
    <col min="10736" max="10736" width="13.42578125" style="8" customWidth="1"/>
    <col min="10737" max="10737" width="13.140625" style="8" customWidth="1"/>
    <col min="10738" max="10740" width="0" style="8" hidden="1" customWidth="1"/>
    <col min="10741" max="10741" width="15.140625" style="8" customWidth="1"/>
    <col min="10742" max="10988" width="8.85546875" style="8"/>
    <col min="10989" max="10989" width="7.5703125" style="8" customWidth="1"/>
    <col min="10990" max="10990" width="40.28515625" style="8" customWidth="1"/>
    <col min="10991" max="10991" width="14.28515625" style="8" customWidth="1"/>
    <col min="10992" max="10992" width="13.42578125" style="8" customWidth="1"/>
    <col min="10993" max="10993" width="13.140625" style="8" customWidth="1"/>
    <col min="10994" max="10996" width="0" style="8" hidden="1" customWidth="1"/>
    <col min="10997" max="10997" width="15.140625" style="8" customWidth="1"/>
    <col min="10998" max="11244" width="8.85546875" style="8"/>
    <col min="11245" max="11245" width="7.5703125" style="8" customWidth="1"/>
    <col min="11246" max="11246" width="40.28515625" style="8" customWidth="1"/>
    <col min="11247" max="11247" width="14.28515625" style="8" customWidth="1"/>
    <col min="11248" max="11248" width="13.42578125" style="8" customWidth="1"/>
    <col min="11249" max="11249" width="13.140625" style="8" customWidth="1"/>
    <col min="11250" max="11252" width="0" style="8" hidden="1" customWidth="1"/>
    <col min="11253" max="11253" width="15.140625" style="8" customWidth="1"/>
    <col min="11254" max="11500" width="8.85546875" style="8"/>
    <col min="11501" max="11501" width="7.5703125" style="8" customWidth="1"/>
    <col min="11502" max="11502" width="40.28515625" style="8" customWidth="1"/>
    <col min="11503" max="11503" width="14.28515625" style="8" customWidth="1"/>
    <col min="11504" max="11504" width="13.42578125" style="8" customWidth="1"/>
    <col min="11505" max="11505" width="13.140625" style="8" customWidth="1"/>
    <col min="11506" max="11508" width="0" style="8" hidden="1" customWidth="1"/>
    <col min="11509" max="11509" width="15.140625" style="8" customWidth="1"/>
    <col min="11510" max="11756" width="8.85546875" style="8"/>
    <col min="11757" max="11757" width="7.5703125" style="8" customWidth="1"/>
    <col min="11758" max="11758" width="40.28515625" style="8" customWidth="1"/>
    <col min="11759" max="11759" width="14.28515625" style="8" customWidth="1"/>
    <col min="11760" max="11760" width="13.42578125" style="8" customWidth="1"/>
    <col min="11761" max="11761" width="13.140625" style="8" customWidth="1"/>
    <col min="11762" max="11764" width="0" style="8" hidden="1" customWidth="1"/>
    <col min="11765" max="11765" width="15.140625" style="8" customWidth="1"/>
    <col min="11766" max="12012" width="8.85546875" style="8"/>
    <col min="12013" max="12013" width="7.5703125" style="8" customWidth="1"/>
    <col min="12014" max="12014" width="40.28515625" style="8" customWidth="1"/>
    <col min="12015" max="12015" width="14.28515625" style="8" customWidth="1"/>
    <col min="12016" max="12016" width="13.42578125" style="8" customWidth="1"/>
    <col min="12017" max="12017" width="13.140625" style="8" customWidth="1"/>
    <col min="12018" max="12020" width="0" style="8" hidden="1" customWidth="1"/>
    <col min="12021" max="12021" width="15.140625" style="8" customWidth="1"/>
    <col min="12022" max="12268" width="8.85546875" style="8"/>
    <col min="12269" max="12269" width="7.5703125" style="8" customWidth="1"/>
    <col min="12270" max="12270" width="40.28515625" style="8" customWidth="1"/>
    <col min="12271" max="12271" width="14.28515625" style="8" customWidth="1"/>
    <col min="12272" max="12272" width="13.42578125" style="8" customWidth="1"/>
    <col min="12273" max="12273" width="13.140625" style="8" customWidth="1"/>
    <col min="12274" max="12276" width="0" style="8" hidden="1" customWidth="1"/>
    <col min="12277" max="12277" width="15.140625" style="8" customWidth="1"/>
    <col min="12278" max="12524" width="8.85546875" style="8"/>
    <col min="12525" max="12525" width="7.5703125" style="8" customWidth="1"/>
    <col min="12526" max="12526" width="40.28515625" style="8" customWidth="1"/>
    <col min="12527" max="12527" width="14.28515625" style="8" customWidth="1"/>
    <col min="12528" max="12528" width="13.42578125" style="8" customWidth="1"/>
    <col min="12529" max="12529" width="13.140625" style="8" customWidth="1"/>
    <col min="12530" max="12532" width="0" style="8" hidden="1" customWidth="1"/>
    <col min="12533" max="12533" width="15.140625" style="8" customWidth="1"/>
    <col min="12534" max="12780" width="8.85546875" style="8"/>
    <col min="12781" max="12781" width="7.5703125" style="8" customWidth="1"/>
    <col min="12782" max="12782" width="40.28515625" style="8" customWidth="1"/>
    <col min="12783" max="12783" width="14.28515625" style="8" customWidth="1"/>
    <col min="12784" max="12784" width="13.42578125" style="8" customWidth="1"/>
    <col min="12785" max="12785" width="13.140625" style="8" customWidth="1"/>
    <col min="12786" max="12788" width="0" style="8" hidden="1" customWidth="1"/>
    <col min="12789" max="12789" width="15.140625" style="8" customWidth="1"/>
    <col min="12790" max="13036" width="8.85546875" style="8"/>
    <col min="13037" max="13037" width="7.5703125" style="8" customWidth="1"/>
    <col min="13038" max="13038" width="40.28515625" style="8" customWidth="1"/>
    <col min="13039" max="13039" width="14.28515625" style="8" customWidth="1"/>
    <col min="13040" max="13040" width="13.42578125" style="8" customWidth="1"/>
    <col min="13041" max="13041" width="13.140625" style="8" customWidth="1"/>
    <col min="13042" max="13044" width="0" style="8" hidden="1" customWidth="1"/>
    <col min="13045" max="13045" width="15.140625" style="8" customWidth="1"/>
    <col min="13046" max="13292" width="8.85546875" style="8"/>
    <col min="13293" max="13293" width="7.5703125" style="8" customWidth="1"/>
    <col min="13294" max="13294" width="40.28515625" style="8" customWidth="1"/>
    <col min="13295" max="13295" width="14.28515625" style="8" customWidth="1"/>
    <col min="13296" max="13296" width="13.42578125" style="8" customWidth="1"/>
    <col min="13297" max="13297" width="13.140625" style="8" customWidth="1"/>
    <col min="13298" max="13300" width="0" style="8" hidden="1" customWidth="1"/>
    <col min="13301" max="13301" width="15.140625" style="8" customWidth="1"/>
    <col min="13302" max="13548" width="8.85546875" style="8"/>
    <col min="13549" max="13549" width="7.5703125" style="8" customWidth="1"/>
    <col min="13550" max="13550" width="40.28515625" style="8" customWidth="1"/>
    <col min="13551" max="13551" width="14.28515625" style="8" customWidth="1"/>
    <col min="13552" max="13552" width="13.42578125" style="8" customWidth="1"/>
    <col min="13553" max="13553" width="13.140625" style="8" customWidth="1"/>
    <col min="13554" max="13556" width="0" style="8" hidden="1" customWidth="1"/>
    <col min="13557" max="13557" width="15.140625" style="8" customWidth="1"/>
    <col min="13558" max="13804" width="8.85546875" style="8"/>
    <col min="13805" max="13805" width="7.5703125" style="8" customWidth="1"/>
    <col min="13806" max="13806" width="40.28515625" style="8" customWidth="1"/>
    <col min="13807" max="13807" width="14.28515625" style="8" customWidth="1"/>
    <col min="13808" max="13808" width="13.42578125" style="8" customWidth="1"/>
    <col min="13809" max="13809" width="13.140625" style="8" customWidth="1"/>
    <col min="13810" max="13812" width="0" style="8" hidden="1" customWidth="1"/>
    <col min="13813" max="13813" width="15.140625" style="8" customWidth="1"/>
    <col min="13814" max="14060" width="8.85546875" style="8"/>
    <col min="14061" max="14061" width="7.5703125" style="8" customWidth="1"/>
    <col min="14062" max="14062" width="40.28515625" style="8" customWidth="1"/>
    <col min="14063" max="14063" width="14.28515625" style="8" customWidth="1"/>
    <col min="14064" max="14064" width="13.42578125" style="8" customWidth="1"/>
    <col min="14065" max="14065" width="13.140625" style="8" customWidth="1"/>
    <col min="14066" max="14068" width="0" style="8" hidden="1" customWidth="1"/>
    <col min="14069" max="14069" width="15.140625" style="8" customWidth="1"/>
    <col min="14070" max="14316" width="8.85546875" style="8"/>
    <col min="14317" max="14317" width="7.5703125" style="8" customWidth="1"/>
    <col min="14318" max="14318" width="40.28515625" style="8" customWidth="1"/>
    <col min="14319" max="14319" width="14.28515625" style="8" customWidth="1"/>
    <col min="14320" max="14320" width="13.42578125" style="8" customWidth="1"/>
    <col min="14321" max="14321" width="13.140625" style="8" customWidth="1"/>
    <col min="14322" max="14324" width="0" style="8" hidden="1" customWidth="1"/>
    <col min="14325" max="14325" width="15.140625" style="8" customWidth="1"/>
    <col min="14326" max="14572" width="8.85546875" style="8"/>
    <col min="14573" max="14573" width="7.5703125" style="8" customWidth="1"/>
    <col min="14574" max="14574" width="40.28515625" style="8" customWidth="1"/>
    <col min="14575" max="14575" width="14.28515625" style="8" customWidth="1"/>
    <col min="14576" max="14576" width="13.42578125" style="8" customWidth="1"/>
    <col min="14577" max="14577" width="13.140625" style="8" customWidth="1"/>
    <col min="14578" max="14580" width="0" style="8" hidden="1" customWidth="1"/>
    <col min="14581" max="14581" width="15.140625" style="8" customWidth="1"/>
    <col min="14582" max="14828" width="8.85546875" style="8"/>
    <col min="14829" max="14829" width="7.5703125" style="8" customWidth="1"/>
    <col min="14830" max="14830" width="40.28515625" style="8" customWidth="1"/>
    <col min="14831" max="14831" width="14.28515625" style="8" customWidth="1"/>
    <col min="14832" max="14832" width="13.42578125" style="8" customWidth="1"/>
    <col min="14833" max="14833" width="13.140625" style="8" customWidth="1"/>
    <col min="14834" max="14836" width="0" style="8" hidden="1" customWidth="1"/>
    <col min="14837" max="14837" width="15.140625" style="8" customWidth="1"/>
    <col min="14838" max="15084" width="8.85546875" style="8"/>
    <col min="15085" max="15085" width="7.5703125" style="8" customWidth="1"/>
    <col min="15086" max="15086" width="40.28515625" style="8" customWidth="1"/>
    <col min="15087" max="15087" width="14.28515625" style="8" customWidth="1"/>
    <col min="15088" max="15088" width="13.42578125" style="8" customWidth="1"/>
    <col min="15089" max="15089" width="13.140625" style="8" customWidth="1"/>
    <col min="15090" max="15092" width="0" style="8" hidden="1" customWidth="1"/>
    <col min="15093" max="15093" width="15.140625" style="8" customWidth="1"/>
    <col min="15094" max="15340" width="8.85546875" style="8"/>
    <col min="15341" max="15341" width="7.5703125" style="8" customWidth="1"/>
    <col min="15342" max="15342" width="40.28515625" style="8" customWidth="1"/>
    <col min="15343" max="15343" width="14.28515625" style="8" customWidth="1"/>
    <col min="15344" max="15344" width="13.42578125" style="8" customWidth="1"/>
    <col min="15345" max="15345" width="13.140625" style="8" customWidth="1"/>
    <col min="15346" max="15348" width="0" style="8" hidden="1" customWidth="1"/>
    <col min="15349" max="15349" width="15.140625" style="8" customWidth="1"/>
    <col min="15350" max="15596" width="8.85546875" style="8"/>
    <col min="15597" max="15597" width="7.5703125" style="8" customWidth="1"/>
    <col min="15598" max="15598" width="40.28515625" style="8" customWidth="1"/>
    <col min="15599" max="15599" width="14.28515625" style="8" customWidth="1"/>
    <col min="15600" max="15600" width="13.42578125" style="8" customWidth="1"/>
    <col min="15601" max="15601" width="13.140625" style="8" customWidth="1"/>
    <col min="15602" max="15604" width="0" style="8" hidden="1" customWidth="1"/>
    <col min="15605" max="15605" width="15.140625" style="8" customWidth="1"/>
    <col min="15606" max="15852" width="8.85546875" style="8"/>
    <col min="15853" max="15853" width="7.5703125" style="8" customWidth="1"/>
    <col min="15854" max="15854" width="40.28515625" style="8" customWidth="1"/>
    <col min="15855" max="15855" width="14.28515625" style="8" customWidth="1"/>
    <col min="15856" max="15856" width="13.42578125" style="8" customWidth="1"/>
    <col min="15857" max="15857" width="13.140625" style="8" customWidth="1"/>
    <col min="15858" max="15860" width="0" style="8" hidden="1" customWidth="1"/>
    <col min="15861" max="15861" width="15.140625" style="8" customWidth="1"/>
    <col min="15862" max="16108" width="8.85546875" style="8"/>
    <col min="16109" max="16109" width="7.5703125" style="8" customWidth="1"/>
    <col min="16110" max="16110" width="40.28515625" style="8" customWidth="1"/>
    <col min="16111" max="16111" width="14.28515625" style="8" customWidth="1"/>
    <col min="16112" max="16112" width="13.42578125" style="8" customWidth="1"/>
    <col min="16113" max="16113" width="13.140625" style="8" customWidth="1"/>
    <col min="16114" max="16116" width="0" style="8" hidden="1" customWidth="1"/>
    <col min="16117" max="16117" width="15.140625" style="8" customWidth="1"/>
    <col min="16118" max="16376" width="8.85546875" style="8"/>
    <col min="16377" max="16384" width="9.140625" style="8" customWidth="1"/>
  </cols>
  <sheetData>
    <row r="1" spans="1:7">
      <c r="A1" s="2"/>
      <c r="C1" s="13"/>
      <c r="D1" s="13"/>
      <c r="E1" s="2" t="s">
        <v>35</v>
      </c>
    </row>
    <row r="2" spans="1:7">
      <c r="A2" s="2"/>
      <c r="C2" s="13"/>
      <c r="D2" s="13"/>
      <c r="E2" s="2" t="s">
        <v>857</v>
      </c>
    </row>
    <row r="3" spans="1:7">
      <c r="A3" s="2"/>
      <c r="C3" s="13"/>
      <c r="D3" s="13"/>
      <c r="E3" s="2" t="s">
        <v>59</v>
      </c>
    </row>
    <row r="5" spans="1:7" ht="14.45" customHeight="1">
      <c r="A5" s="378" t="s">
        <v>123</v>
      </c>
      <c r="B5" s="378"/>
      <c r="C5" s="378"/>
      <c r="D5" s="378"/>
      <c r="E5" s="378"/>
      <c r="F5" s="10"/>
      <c r="G5" s="10"/>
    </row>
    <row r="6" spans="1:7" ht="14.45" customHeight="1">
      <c r="A6" s="378" t="s">
        <v>783</v>
      </c>
      <c r="B6" s="378"/>
      <c r="C6" s="378"/>
      <c r="D6" s="378"/>
      <c r="E6" s="378"/>
      <c r="F6" s="10"/>
      <c r="G6" s="10"/>
    </row>
    <row r="7" spans="1:7" ht="14.45" customHeight="1">
      <c r="A7" s="378" t="s">
        <v>839</v>
      </c>
      <c r="B7" s="378"/>
      <c r="C7" s="378"/>
      <c r="D7" s="378"/>
      <c r="E7" s="378"/>
      <c r="F7" s="10"/>
      <c r="G7" s="10"/>
    </row>
    <row r="9" spans="1:7" ht="12.75" customHeight="1">
      <c r="A9" s="372" t="s">
        <v>124</v>
      </c>
      <c r="B9" s="375" t="s">
        <v>107</v>
      </c>
      <c r="C9" s="372" t="s">
        <v>428</v>
      </c>
      <c r="D9" s="372" t="s">
        <v>429</v>
      </c>
      <c r="E9" s="372" t="s">
        <v>430</v>
      </c>
      <c r="F9" s="372" t="s">
        <v>105</v>
      </c>
      <c r="G9" s="372" t="s">
        <v>106</v>
      </c>
    </row>
    <row r="10" spans="1:7">
      <c r="A10" s="373"/>
      <c r="B10" s="376"/>
      <c r="C10" s="373"/>
      <c r="D10" s="373"/>
      <c r="E10" s="373"/>
      <c r="F10" s="373"/>
      <c r="G10" s="373"/>
    </row>
    <row r="11" spans="1:7">
      <c r="A11" s="373"/>
      <c r="B11" s="376"/>
      <c r="C11" s="373"/>
      <c r="D11" s="373"/>
      <c r="E11" s="373"/>
      <c r="F11" s="373"/>
      <c r="G11" s="373"/>
    </row>
    <row r="12" spans="1:7">
      <c r="A12" s="374"/>
      <c r="B12" s="377"/>
      <c r="C12" s="374"/>
      <c r="D12" s="374"/>
      <c r="E12" s="374"/>
      <c r="F12" s="374"/>
      <c r="G12" s="374"/>
    </row>
    <row r="13" spans="1:7">
      <c r="A13" s="16">
        <v>1</v>
      </c>
      <c r="B13" s="16">
        <v>2</v>
      </c>
      <c r="C13" s="16">
        <v>3</v>
      </c>
      <c r="D13" s="16">
        <v>4</v>
      </c>
      <c r="E13" s="16">
        <v>5</v>
      </c>
      <c r="F13" s="16">
        <v>6</v>
      </c>
      <c r="G13" s="16" t="s">
        <v>850</v>
      </c>
    </row>
    <row r="14" spans="1:7" ht="30.6" customHeight="1">
      <c r="A14" s="311" t="s">
        <v>120</v>
      </c>
      <c r="B14" s="312"/>
      <c r="C14" s="313">
        <v>1622119</v>
      </c>
      <c r="D14" s="313">
        <v>1622119</v>
      </c>
      <c r="E14" s="314">
        <v>1622119</v>
      </c>
      <c r="F14" s="162">
        <f>SUM(F15:F32)</f>
        <v>0</v>
      </c>
      <c r="G14" s="162">
        <f>C14+F14</f>
        <v>1622119</v>
      </c>
    </row>
    <row r="15" spans="1:7" ht="15">
      <c r="A15" s="315" t="s">
        <v>117</v>
      </c>
      <c r="B15" s="316" t="s">
        <v>116</v>
      </c>
      <c r="C15" s="317">
        <v>1622119</v>
      </c>
      <c r="D15" s="317">
        <v>1622119</v>
      </c>
      <c r="E15" s="318">
        <v>1622119</v>
      </c>
      <c r="F15" s="48"/>
      <c r="G15" s="48">
        <f t="shared" ref="G15:G32" si="0">C15+F15</f>
        <v>1622119</v>
      </c>
    </row>
    <row r="16" spans="1:7" ht="15">
      <c r="A16" s="319" t="s">
        <v>119</v>
      </c>
      <c r="B16" s="316" t="s">
        <v>118</v>
      </c>
      <c r="C16" s="317">
        <v>1622119</v>
      </c>
      <c r="D16" s="317">
        <v>1622119</v>
      </c>
      <c r="E16" s="318">
        <v>1622119</v>
      </c>
      <c r="F16" s="48"/>
      <c r="G16" s="48">
        <f t="shared" si="0"/>
        <v>1622119</v>
      </c>
    </row>
    <row r="17" spans="1:8" ht="30.6" customHeight="1">
      <c r="A17" s="320" t="s">
        <v>115</v>
      </c>
      <c r="B17" s="321"/>
      <c r="C17" s="322">
        <v>2048287</v>
      </c>
      <c r="D17" s="322">
        <v>1622119</v>
      </c>
      <c r="E17" s="323">
        <v>1622119</v>
      </c>
      <c r="F17" s="48"/>
      <c r="G17" s="48">
        <f t="shared" si="0"/>
        <v>2048287</v>
      </c>
      <c r="H17" s="55"/>
    </row>
    <row r="18" spans="1:8" ht="15">
      <c r="A18" s="324" t="s">
        <v>108</v>
      </c>
      <c r="B18" s="316" t="s">
        <v>0</v>
      </c>
      <c r="C18" s="317">
        <v>6000</v>
      </c>
      <c r="D18" s="317">
        <v>6000</v>
      </c>
      <c r="E18" s="318">
        <v>6000</v>
      </c>
      <c r="F18" s="48"/>
      <c r="G18" s="48">
        <f t="shared" si="0"/>
        <v>6000</v>
      </c>
    </row>
    <row r="19" spans="1:8" ht="15">
      <c r="A19" s="324" t="s">
        <v>109</v>
      </c>
      <c r="B19" s="284" t="s">
        <v>1</v>
      </c>
      <c r="C19" s="325">
        <v>1399788</v>
      </c>
      <c r="D19" s="325">
        <v>1266895</v>
      </c>
      <c r="E19" s="285">
        <v>1265495</v>
      </c>
      <c r="F19" s="48"/>
      <c r="G19" s="48">
        <f t="shared" si="0"/>
        <v>1399788</v>
      </c>
    </row>
    <row r="20" spans="1:8" ht="15">
      <c r="A20" s="324"/>
      <c r="B20" s="284" t="s">
        <v>110</v>
      </c>
      <c r="C20" s="325">
        <v>122380</v>
      </c>
      <c r="D20" s="325">
        <v>115000</v>
      </c>
      <c r="E20" s="285">
        <v>115000</v>
      </c>
      <c r="F20" s="48"/>
      <c r="G20" s="48">
        <f t="shared" si="0"/>
        <v>122380</v>
      </c>
    </row>
    <row r="21" spans="1:8" ht="15">
      <c r="A21" s="324"/>
      <c r="B21" s="284" t="s">
        <v>111</v>
      </c>
      <c r="C21" s="325">
        <v>19500</v>
      </c>
      <c r="D21" s="325">
        <v>16000</v>
      </c>
      <c r="E21" s="285">
        <v>16000</v>
      </c>
      <c r="F21" s="48"/>
      <c r="G21" s="48">
        <f t="shared" si="0"/>
        <v>19500</v>
      </c>
    </row>
    <row r="22" spans="1:8" ht="15">
      <c r="A22" s="324"/>
      <c r="B22" s="284" t="s">
        <v>112</v>
      </c>
      <c r="C22" s="325">
        <v>13832</v>
      </c>
      <c r="D22" s="325">
        <v>11900</v>
      </c>
      <c r="E22" s="285">
        <v>11900</v>
      </c>
      <c r="F22" s="48"/>
      <c r="G22" s="48">
        <f t="shared" si="0"/>
        <v>13832</v>
      </c>
    </row>
    <row r="23" spans="1:8" ht="15">
      <c r="A23" s="324"/>
      <c r="B23" s="284" t="s">
        <v>113</v>
      </c>
      <c r="C23" s="325">
        <v>122253</v>
      </c>
      <c r="D23" s="325">
        <v>131574</v>
      </c>
      <c r="E23" s="285">
        <v>132574</v>
      </c>
      <c r="F23" s="48"/>
      <c r="G23" s="48">
        <f t="shared" si="0"/>
        <v>122253</v>
      </c>
    </row>
    <row r="24" spans="1:8" ht="15">
      <c r="A24" s="324"/>
      <c r="B24" s="284" t="s">
        <v>447</v>
      </c>
      <c r="C24" s="325">
        <v>1121823</v>
      </c>
      <c r="D24" s="325">
        <v>992421</v>
      </c>
      <c r="E24" s="285">
        <v>990021</v>
      </c>
      <c r="F24" s="48"/>
      <c r="G24" s="48"/>
    </row>
    <row r="25" spans="1:8" ht="15">
      <c r="A25" s="324" t="s">
        <v>114</v>
      </c>
      <c r="B25" s="284" t="s">
        <v>2</v>
      </c>
      <c r="C25" s="325">
        <v>642499</v>
      </c>
      <c r="D25" s="325">
        <v>349224</v>
      </c>
      <c r="E25" s="285">
        <v>350624</v>
      </c>
      <c r="F25" s="48"/>
      <c r="G25" s="48">
        <f t="shared" si="0"/>
        <v>642499</v>
      </c>
    </row>
    <row r="26" spans="1:8" ht="15">
      <c r="A26" s="324"/>
      <c r="B26" s="284" t="s">
        <v>110</v>
      </c>
      <c r="C26" s="325">
        <v>956</v>
      </c>
      <c r="D26" s="325">
        <v>1000</v>
      </c>
      <c r="E26" s="285">
        <v>1000</v>
      </c>
      <c r="F26" s="48"/>
      <c r="G26" s="48">
        <f t="shared" si="0"/>
        <v>956</v>
      </c>
    </row>
    <row r="27" spans="1:8" ht="15">
      <c r="A27" s="324"/>
      <c r="B27" s="284" t="s">
        <v>111</v>
      </c>
      <c r="C27" s="325">
        <v>29136</v>
      </c>
      <c r="D27" s="325">
        <v>30621</v>
      </c>
      <c r="E27" s="326">
        <v>30621</v>
      </c>
      <c r="F27" s="48"/>
      <c r="G27" s="48">
        <f t="shared" si="0"/>
        <v>29136</v>
      </c>
    </row>
    <row r="28" spans="1:8" ht="15">
      <c r="A28" s="324"/>
      <c r="B28" s="284" t="s">
        <v>112</v>
      </c>
      <c r="C28" s="327">
        <v>99078</v>
      </c>
      <c r="D28" s="327">
        <v>33500</v>
      </c>
      <c r="E28" s="328">
        <v>33500</v>
      </c>
      <c r="F28" s="48"/>
      <c r="G28" s="48">
        <f t="shared" si="0"/>
        <v>99078</v>
      </c>
    </row>
    <row r="29" spans="1:8" ht="15">
      <c r="A29" s="324"/>
      <c r="B29" s="284" t="s">
        <v>113</v>
      </c>
      <c r="C29" s="325">
        <v>25000</v>
      </c>
      <c r="D29" s="325">
        <v>17000</v>
      </c>
      <c r="E29" s="285">
        <v>17000</v>
      </c>
      <c r="F29" s="48"/>
      <c r="G29" s="48">
        <f t="shared" si="0"/>
        <v>25000</v>
      </c>
    </row>
    <row r="30" spans="1:8" ht="15">
      <c r="A30" s="324"/>
      <c r="B30" s="329" t="s">
        <v>447</v>
      </c>
      <c r="C30" s="330">
        <v>488329</v>
      </c>
      <c r="D30" s="325">
        <v>267103</v>
      </c>
      <c r="E30" s="285">
        <v>268503</v>
      </c>
      <c r="F30" s="48"/>
      <c r="G30" s="48"/>
    </row>
    <row r="31" spans="1:8" ht="30.6" customHeight="1">
      <c r="A31" s="320" t="s">
        <v>125</v>
      </c>
      <c r="B31" s="331"/>
      <c r="C31" s="332">
        <v>426168</v>
      </c>
      <c r="D31" s="327">
        <v>0</v>
      </c>
      <c r="E31" s="328">
        <v>0</v>
      </c>
      <c r="F31" s="48"/>
      <c r="G31" s="48">
        <f t="shared" si="0"/>
        <v>426168</v>
      </c>
    </row>
    <row r="32" spans="1:8" ht="30">
      <c r="A32" s="333" t="s">
        <v>126</v>
      </c>
      <c r="B32" s="334" t="s">
        <v>121</v>
      </c>
      <c r="C32" s="335">
        <v>426168</v>
      </c>
      <c r="D32" s="336">
        <v>0</v>
      </c>
      <c r="E32" s="337">
        <v>0</v>
      </c>
      <c r="F32" s="163"/>
      <c r="G32" s="163">
        <f t="shared" si="0"/>
        <v>426168</v>
      </c>
    </row>
    <row r="35" spans="2:2" ht="15">
      <c r="B35" s="132" t="s">
        <v>863</v>
      </c>
    </row>
  </sheetData>
  <mergeCells count="10">
    <mergeCell ref="F9:F12"/>
    <mergeCell ref="G9:G12"/>
    <mergeCell ref="B9:B12"/>
    <mergeCell ref="C9:C12"/>
    <mergeCell ref="A5:E5"/>
    <mergeCell ref="A7:E7"/>
    <mergeCell ref="D9:D12"/>
    <mergeCell ref="E9:E12"/>
    <mergeCell ref="A9:A12"/>
    <mergeCell ref="A6:E6"/>
  </mergeCells>
  <pageMargins left="0.70866141732283505" right="0.31496062992126" top="0.74803149606299202" bottom="0.74803149606299202" header="0.31496062992126" footer="0.31496062992126"/>
  <pageSetup paperSize="9" scale="9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E2258-F952-4509-93C3-E3F416B2F380}">
  <sheetPr>
    <tabColor theme="4"/>
    <pageSetUpPr fitToPage="1"/>
  </sheetPr>
  <dimension ref="A1:K118"/>
  <sheetViews>
    <sheetView workbookViewId="0">
      <selection activeCell="B61" sqref="B61"/>
    </sheetView>
  </sheetViews>
  <sheetFormatPr defaultRowHeight="12.75" outlineLevelCol="1"/>
  <cols>
    <col min="1" max="1" width="7.5703125" style="8" customWidth="1"/>
    <col min="2" max="2" width="50" style="8" customWidth="1"/>
    <col min="3" max="5" width="14.42578125" style="8" customWidth="1"/>
    <col min="6" max="9" width="14.42578125" style="8" hidden="1" customWidth="1" outlineLevel="1"/>
    <col min="10" max="10" width="11" style="8" customWidth="1" collapsed="1"/>
    <col min="11" max="232" width="8.85546875" style="8"/>
    <col min="233" max="233" width="7.5703125" style="8" customWidth="1"/>
    <col min="234" max="234" width="40.28515625" style="8" customWidth="1"/>
    <col min="235" max="235" width="14.28515625" style="8" customWidth="1"/>
    <col min="236" max="236" width="13.42578125" style="8" customWidth="1"/>
    <col min="237" max="237" width="13.140625" style="8" customWidth="1"/>
    <col min="238" max="240" width="0" style="8" hidden="1" customWidth="1"/>
    <col min="241" max="241" width="15.140625" style="8" customWidth="1"/>
    <col min="242" max="488" width="8.85546875" style="8"/>
    <col min="489" max="489" width="7.5703125" style="8" customWidth="1"/>
    <col min="490" max="490" width="40.28515625" style="8" customWidth="1"/>
    <col min="491" max="491" width="14.28515625" style="8" customWidth="1"/>
    <col min="492" max="492" width="13.42578125" style="8" customWidth="1"/>
    <col min="493" max="493" width="13.140625" style="8" customWidth="1"/>
    <col min="494" max="496" width="0" style="8" hidden="1" customWidth="1"/>
    <col min="497" max="497" width="15.140625" style="8" customWidth="1"/>
    <col min="498" max="744" width="8.85546875" style="8"/>
    <col min="745" max="745" width="7.5703125" style="8" customWidth="1"/>
    <col min="746" max="746" width="40.28515625" style="8" customWidth="1"/>
    <col min="747" max="747" width="14.28515625" style="8" customWidth="1"/>
    <col min="748" max="748" width="13.42578125" style="8" customWidth="1"/>
    <col min="749" max="749" width="13.140625" style="8" customWidth="1"/>
    <col min="750" max="752" width="0" style="8" hidden="1" customWidth="1"/>
    <col min="753" max="753" width="15.140625" style="8" customWidth="1"/>
    <col min="754" max="1000" width="8.85546875" style="8"/>
    <col min="1001" max="1001" width="7.5703125" style="8" customWidth="1"/>
    <col min="1002" max="1002" width="40.28515625" style="8" customWidth="1"/>
    <col min="1003" max="1003" width="14.28515625" style="8" customWidth="1"/>
    <col min="1004" max="1004" width="13.42578125" style="8" customWidth="1"/>
    <col min="1005" max="1005" width="13.140625" style="8" customWidth="1"/>
    <col min="1006" max="1008" width="0" style="8" hidden="1" customWidth="1"/>
    <col min="1009" max="1009" width="15.140625" style="8" customWidth="1"/>
    <col min="1010" max="1256" width="8.85546875" style="8"/>
    <col min="1257" max="1257" width="7.5703125" style="8" customWidth="1"/>
    <col min="1258" max="1258" width="40.28515625" style="8" customWidth="1"/>
    <col min="1259" max="1259" width="14.28515625" style="8" customWidth="1"/>
    <col min="1260" max="1260" width="13.42578125" style="8" customWidth="1"/>
    <col min="1261" max="1261" width="13.140625" style="8" customWidth="1"/>
    <col min="1262" max="1264" width="0" style="8" hidden="1" customWidth="1"/>
    <col min="1265" max="1265" width="15.140625" style="8" customWidth="1"/>
    <col min="1266" max="1512" width="8.85546875" style="8"/>
    <col min="1513" max="1513" width="7.5703125" style="8" customWidth="1"/>
    <col min="1514" max="1514" width="40.28515625" style="8" customWidth="1"/>
    <col min="1515" max="1515" width="14.28515625" style="8" customWidth="1"/>
    <col min="1516" max="1516" width="13.42578125" style="8" customWidth="1"/>
    <col min="1517" max="1517" width="13.140625" style="8" customWidth="1"/>
    <col min="1518" max="1520" width="0" style="8" hidden="1" customWidth="1"/>
    <col min="1521" max="1521" width="15.140625" style="8" customWidth="1"/>
    <col min="1522" max="1768" width="8.85546875" style="8"/>
    <col min="1769" max="1769" width="7.5703125" style="8" customWidth="1"/>
    <col min="1770" max="1770" width="40.28515625" style="8" customWidth="1"/>
    <col min="1771" max="1771" width="14.28515625" style="8" customWidth="1"/>
    <col min="1772" max="1772" width="13.42578125" style="8" customWidth="1"/>
    <col min="1773" max="1773" width="13.140625" style="8" customWidth="1"/>
    <col min="1774" max="1776" width="0" style="8" hidden="1" customWidth="1"/>
    <col min="1777" max="1777" width="15.140625" style="8" customWidth="1"/>
    <col min="1778" max="2024" width="8.85546875" style="8"/>
    <col min="2025" max="2025" width="7.5703125" style="8" customWidth="1"/>
    <col min="2026" max="2026" width="40.28515625" style="8" customWidth="1"/>
    <col min="2027" max="2027" width="14.28515625" style="8" customWidth="1"/>
    <col min="2028" max="2028" width="13.42578125" style="8" customWidth="1"/>
    <col min="2029" max="2029" width="13.140625" style="8" customWidth="1"/>
    <col min="2030" max="2032" width="0" style="8" hidden="1" customWidth="1"/>
    <col min="2033" max="2033" width="15.140625" style="8" customWidth="1"/>
    <col min="2034" max="2280" width="8.85546875" style="8"/>
    <col min="2281" max="2281" width="7.5703125" style="8" customWidth="1"/>
    <col min="2282" max="2282" width="40.28515625" style="8" customWidth="1"/>
    <col min="2283" max="2283" width="14.28515625" style="8" customWidth="1"/>
    <col min="2284" max="2284" width="13.42578125" style="8" customWidth="1"/>
    <col min="2285" max="2285" width="13.140625" style="8" customWidth="1"/>
    <col min="2286" max="2288" width="0" style="8" hidden="1" customWidth="1"/>
    <col min="2289" max="2289" width="15.140625" style="8" customWidth="1"/>
    <col min="2290" max="2536" width="8.85546875" style="8"/>
    <col min="2537" max="2537" width="7.5703125" style="8" customWidth="1"/>
    <col min="2538" max="2538" width="40.28515625" style="8" customWidth="1"/>
    <col min="2539" max="2539" width="14.28515625" style="8" customWidth="1"/>
    <col min="2540" max="2540" width="13.42578125" style="8" customWidth="1"/>
    <col min="2541" max="2541" width="13.140625" style="8" customWidth="1"/>
    <col min="2542" max="2544" width="0" style="8" hidden="1" customWidth="1"/>
    <col min="2545" max="2545" width="15.140625" style="8" customWidth="1"/>
    <col min="2546" max="2792" width="8.85546875" style="8"/>
    <col min="2793" max="2793" width="7.5703125" style="8" customWidth="1"/>
    <col min="2794" max="2794" width="40.28515625" style="8" customWidth="1"/>
    <col min="2795" max="2795" width="14.28515625" style="8" customWidth="1"/>
    <col min="2796" max="2796" width="13.42578125" style="8" customWidth="1"/>
    <col min="2797" max="2797" width="13.140625" style="8" customWidth="1"/>
    <col min="2798" max="2800" width="0" style="8" hidden="1" customWidth="1"/>
    <col min="2801" max="2801" width="15.140625" style="8" customWidth="1"/>
    <col min="2802" max="3048" width="8.85546875" style="8"/>
    <col min="3049" max="3049" width="7.5703125" style="8" customWidth="1"/>
    <col min="3050" max="3050" width="40.28515625" style="8" customWidth="1"/>
    <col min="3051" max="3051" width="14.28515625" style="8" customWidth="1"/>
    <col min="3052" max="3052" width="13.42578125" style="8" customWidth="1"/>
    <col min="3053" max="3053" width="13.140625" style="8" customWidth="1"/>
    <col min="3054" max="3056" width="0" style="8" hidden="1" customWidth="1"/>
    <col min="3057" max="3057" width="15.140625" style="8" customWidth="1"/>
    <col min="3058" max="3304" width="8.85546875" style="8"/>
    <col min="3305" max="3305" width="7.5703125" style="8" customWidth="1"/>
    <col min="3306" max="3306" width="40.28515625" style="8" customWidth="1"/>
    <col min="3307" max="3307" width="14.28515625" style="8" customWidth="1"/>
    <col min="3308" max="3308" width="13.42578125" style="8" customWidth="1"/>
    <col min="3309" max="3309" width="13.140625" style="8" customWidth="1"/>
    <col min="3310" max="3312" width="0" style="8" hidden="1" customWidth="1"/>
    <col min="3313" max="3313" width="15.140625" style="8" customWidth="1"/>
    <col min="3314" max="3560" width="8.85546875" style="8"/>
    <col min="3561" max="3561" width="7.5703125" style="8" customWidth="1"/>
    <col min="3562" max="3562" width="40.28515625" style="8" customWidth="1"/>
    <col min="3563" max="3563" width="14.28515625" style="8" customWidth="1"/>
    <col min="3564" max="3564" width="13.42578125" style="8" customWidth="1"/>
    <col min="3565" max="3565" width="13.140625" style="8" customWidth="1"/>
    <col min="3566" max="3568" width="0" style="8" hidden="1" customWidth="1"/>
    <col min="3569" max="3569" width="15.140625" style="8" customWidth="1"/>
    <col min="3570" max="3816" width="8.85546875" style="8"/>
    <col min="3817" max="3817" width="7.5703125" style="8" customWidth="1"/>
    <col min="3818" max="3818" width="40.28515625" style="8" customWidth="1"/>
    <col min="3819" max="3819" width="14.28515625" style="8" customWidth="1"/>
    <col min="3820" max="3820" width="13.42578125" style="8" customWidth="1"/>
    <col min="3821" max="3821" width="13.140625" style="8" customWidth="1"/>
    <col min="3822" max="3824" width="0" style="8" hidden="1" customWidth="1"/>
    <col min="3825" max="3825" width="15.140625" style="8" customWidth="1"/>
    <col min="3826" max="4072" width="8.85546875" style="8"/>
    <col min="4073" max="4073" width="7.5703125" style="8" customWidth="1"/>
    <col min="4074" max="4074" width="40.28515625" style="8" customWidth="1"/>
    <col min="4075" max="4075" width="14.28515625" style="8" customWidth="1"/>
    <col min="4076" max="4076" width="13.42578125" style="8" customWidth="1"/>
    <col min="4077" max="4077" width="13.140625" style="8" customWidth="1"/>
    <col min="4078" max="4080" width="0" style="8" hidden="1" customWidth="1"/>
    <col min="4081" max="4081" width="15.140625" style="8" customWidth="1"/>
    <col min="4082" max="4328" width="8.85546875" style="8"/>
    <col min="4329" max="4329" width="7.5703125" style="8" customWidth="1"/>
    <col min="4330" max="4330" width="40.28515625" style="8" customWidth="1"/>
    <col min="4331" max="4331" width="14.28515625" style="8" customWidth="1"/>
    <col min="4332" max="4332" width="13.42578125" style="8" customWidth="1"/>
    <col min="4333" max="4333" width="13.140625" style="8" customWidth="1"/>
    <col min="4334" max="4336" width="0" style="8" hidden="1" customWidth="1"/>
    <col min="4337" max="4337" width="15.140625" style="8" customWidth="1"/>
    <col min="4338" max="4584" width="8.85546875" style="8"/>
    <col min="4585" max="4585" width="7.5703125" style="8" customWidth="1"/>
    <col min="4586" max="4586" width="40.28515625" style="8" customWidth="1"/>
    <col min="4587" max="4587" width="14.28515625" style="8" customWidth="1"/>
    <col min="4588" max="4588" width="13.42578125" style="8" customWidth="1"/>
    <col min="4589" max="4589" width="13.140625" style="8" customWidth="1"/>
    <col min="4590" max="4592" width="0" style="8" hidden="1" customWidth="1"/>
    <col min="4593" max="4593" width="15.140625" style="8" customWidth="1"/>
    <col min="4594" max="4840" width="8.85546875" style="8"/>
    <col min="4841" max="4841" width="7.5703125" style="8" customWidth="1"/>
    <col min="4842" max="4842" width="40.28515625" style="8" customWidth="1"/>
    <col min="4843" max="4843" width="14.28515625" style="8" customWidth="1"/>
    <col min="4844" max="4844" width="13.42578125" style="8" customWidth="1"/>
    <col min="4845" max="4845" width="13.140625" style="8" customWidth="1"/>
    <col min="4846" max="4848" width="0" style="8" hidden="1" customWidth="1"/>
    <col min="4849" max="4849" width="15.140625" style="8" customWidth="1"/>
    <col min="4850" max="5096" width="8.85546875" style="8"/>
    <col min="5097" max="5097" width="7.5703125" style="8" customWidth="1"/>
    <col min="5098" max="5098" width="40.28515625" style="8" customWidth="1"/>
    <col min="5099" max="5099" width="14.28515625" style="8" customWidth="1"/>
    <col min="5100" max="5100" width="13.42578125" style="8" customWidth="1"/>
    <col min="5101" max="5101" width="13.140625" style="8" customWidth="1"/>
    <col min="5102" max="5104" width="0" style="8" hidden="1" customWidth="1"/>
    <col min="5105" max="5105" width="15.140625" style="8" customWidth="1"/>
    <col min="5106" max="5352" width="8.85546875" style="8"/>
    <col min="5353" max="5353" width="7.5703125" style="8" customWidth="1"/>
    <col min="5354" max="5354" width="40.28515625" style="8" customWidth="1"/>
    <col min="5355" max="5355" width="14.28515625" style="8" customWidth="1"/>
    <col min="5356" max="5356" width="13.42578125" style="8" customWidth="1"/>
    <col min="5357" max="5357" width="13.140625" style="8" customWidth="1"/>
    <col min="5358" max="5360" width="0" style="8" hidden="1" customWidth="1"/>
    <col min="5361" max="5361" width="15.140625" style="8" customWidth="1"/>
    <col min="5362" max="5608" width="8.85546875" style="8"/>
    <col min="5609" max="5609" width="7.5703125" style="8" customWidth="1"/>
    <col min="5610" max="5610" width="40.28515625" style="8" customWidth="1"/>
    <col min="5611" max="5611" width="14.28515625" style="8" customWidth="1"/>
    <col min="5612" max="5612" width="13.42578125" style="8" customWidth="1"/>
    <col min="5613" max="5613" width="13.140625" style="8" customWidth="1"/>
    <col min="5614" max="5616" width="0" style="8" hidden="1" customWidth="1"/>
    <col min="5617" max="5617" width="15.140625" style="8" customWidth="1"/>
    <col min="5618" max="5864" width="8.85546875" style="8"/>
    <col min="5865" max="5865" width="7.5703125" style="8" customWidth="1"/>
    <col min="5866" max="5866" width="40.28515625" style="8" customWidth="1"/>
    <col min="5867" max="5867" width="14.28515625" style="8" customWidth="1"/>
    <col min="5868" max="5868" width="13.42578125" style="8" customWidth="1"/>
    <col min="5869" max="5869" width="13.140625" style="8" customWidth="1"/>
    <col min="5870" max="5872" width="0" style="8" hidden="1" customWidth="1"/>
    <col min="5873" max="5873" width="15.140625" style="8" customWidth="1"/>
    <col min="5874" max="6120" width="8.85546875" style="8"/>
    <col min="6121" max="6121" width="7.5703125" style="8" customWidth="1"/>
    <col min="6122" max="6122" width="40.28515625" style="8" customWidth="1"/>
    <col min="6123" max="6123" width="14.28515625" style="8" customWidth="1"/>
    <col min="6124" max="6124" width="13.42578125" style="8" customWidth="1"/>
    <col min="6125" max="6125" width="13.140625" style="8" customWidth="1"/>
    <col min="6126" max="6128" width="0" style="8" hidden="1" customWidth="1"/>
    <col min="6129" max="6129" width="15.140625" style="8" customWidth="1"/>
    <col min="6130" max="6376" width="8.85546875" style="8"/>
    <col min="6377" max="6377" width="7.5703125" style="8" customWidth="1"/>
    <col min="6378" max="6378" width="40.28515625" style="8" customWidth="1"/>
    <col min="6379" max="6379" width="14.28515625" style="8" customWidth="1"/>
    <col min="6380" max="6380" width="13.42578125" style="8" customWidth="1"/>
    <col min="6381" max="6381" width="13.140625" style="8" customWidth="1"/>
    <col min="6382" max="6384" width="0" style="8" hidden="1" customWidth="1"/>
    <col min="6385" max="6385" width="15.140625" style="8" customWidth="1"/>
    <col min="6386" max="6632" width="8.85546875" style="8"/>
    <col min="6633" max="6633" width="7.5703125" style="8" customWidth="1"/>
    <col min="6634" max="6634" width="40.28515625" style="8" customWidth="1"/>
    <col min="6635" max="6635" width="14.28515625" style="8" customWidth="1"/>
    <col min="6636" max="6636" width="13.42578125" style="8" customWidth="1"/>
    <col min="6637" max="6637" width="13.140625" style="8" customWidth="1"/>
    <col min="6638" max="6640" width="0" style="8" hidden="1" customWidth="1"/>
    <col min="6641" max="6641" width="15.140625" style="8" customWidth="1"/>
    <col min="6642" max="6888" width="8.85546875" style="8"/>
    <col min="6889" max="6889" width="7.5703125" style="8" customWidth="1"/>
    <col min="6890" max="6890" width="40.28515625" style="8" customWidth="1"/>
    <col min="6891" max="6891" width="14.28515625" style="8" customWidth="1"/>
    <col min="6892" max="6892" width="13.42578125" style="8" customWidth="1"/>
    <col min="6893" max="6893" width="13.140625" style="8" customWidth="1"/>
    <col min="6894" max="6896" width="0" style="8" hidden="1" customWidth="1"/>
    <col min="6897" max="6897" width="15.140625" style="8" customWidth="1"/>
    <col min="6898" max="7144" width="8.85546875" style="8"/>
    <col min="7145" max="7145" width="7.5703125" style="8" customWidth="1"/>
    <col min="7146" max="7146" width="40.28515625" style="8" customWidth="1"/>
    <col min="7147" max="7147" width="14.28515625" style="8" customWidth="1"/>
    <col min="7148" max="7148" width="13.42578125" style="8" customWidth="1"/>
    <col min="7149" max="7149" width="13.140625" style="8" customWidth="1"/>
    <col min="7150" max="7152" width="0" style="8" hidden="1" customWidth="1"/>
    <col min="7153" max="7153" width="15.140625" style="8" customWidth="1"/>
    <col min="7154" max="7400" width="8.85546875" style="8"/>
    <col min="7401" max="7401" width="7.5703125" style="8" customWidth="1"/>
    <col min="7402" max="7402" width="40.28515625" style="8" customWidth="1"/>
    <col min="7403" max="7403" width="14.28515625" style="8" customWidth="1"/>
    <col min="7404" max="7404" width="13.42578125" style="8" customWidth="1"/>
    <col min="7405" max="7405" width="13.140625" style="8" customWidth="1"/>
    <col min="7406" max="7408" width="0" style="8" hidden="1" customWidth="1"/>
    <col min="7409" max="7409" width="15.140625" style="8" customWidth="1"/>
    <col min="7410" max="7656" width="8.85546875" style="8"/>
    <col min="7657" max="7657" width="7.5703125" style="8" customWidth="1"/>
    <col min="7658" max="7658" width="40.28515625" style="8" customWidth="1"/>
    <col min="7659" max="7659" width="14.28515625" style="8" customWidth="1"/>
    <col min="7660" max="7660" width="13.42578125" style="8" customWidth="1"/>
    <col min="7661" max="7661" width="13.140625" style="8" customWidth="1"/>
    <col min="7662" max="7664" width="0" style="8" hidden="1" customWidth="1"/>
    <col min="7665" max="7665" width="15.140625" style="8" customWidth="1"/>
    <col min="7666" max="7912" width="8.85546875" style="8"/>
    <col min="7913" max="7913" width="7.5703125" style="8" customWidth="1"/>
    <col min="7914" max="7914" width="40.28515625" style="8" customWidth="1"/>
    <col min="7915" max="7915" width="14.28515625" style="8" customWidth="1"/>
    <col min="7916" max="7916" width="13.42578125" style="8" customWidth="1"/>
    <col min="7917" max="7917" width="13.140625" style="8" customWidth="1"/>
    <col min="7918" max="7920" width="0" style="8" hidden="1" customWidth="1"/>
    <col min="7921" max="7921" width="15.140625" style="8" customWidth="1"/>
    <col min="7922" max="8168" width="8.85546875" style="8"/>
    <col min="8169" max="8169" width="7.5703125" style="8" customWidth="1"/>
    <col min="8170" max="8170" width="40.28515625" style="8" customWidth="1"/>
    <col min="8171" max="8171" width="14.28515625" style="8" customWidth="1"/>
    <col min="8172" max="8172" width="13.42578125" style="8" customWidth="1"/>
    <col min="8173" max="8173" width="13.140625" style="8" customWidth="1"/>
    <col min="8174" max="8176" width="0" style="8" hidden="1" customWidth="1"/>
    <col min="8177" max="8177" width="15.140625" style="8" customWidth="1"/>
    <col min="8178" max="8424" width="8.85546875" style="8"/>
    <col min="8425" max="8425" width="7.5703125" style="8" customWidth="1"/>
    <col min="8426" max="8426" width="40.28515625" style="8" customWidth="1"/>
    <col min="8427" max="8427" width="14.28515625" style="8" customWidth="1"/>
    <col min="8428" max="8428" width="13.42578125" style="8" customWidth="1"/>
    <col min="8429" max="8429" width="13.140625" style="8" customWidth="1"/>
    <col min="8430" max="8432" width="0" style="8" hidden="1" customWidth="1"/>
    <col min="8433" max="8433" width="15.140625" style="8" customWidth="1"/>
    <col min="8434" max="8680" width="8.85546875" style="8"/>
    <col min="8681" max="8681" width="7.5703125" style="8" customWidth="1"/>
    <col min="8682" max="8682" width="40.28515625" style="8" customWidth="1"/>
    <col min="8683" max="8683" width="14.28515625" style="8" customWidth="1"/>
    <col min="8684" max="8684" width="13.42578125" style="8" customWidth="1"/>
    <col min="8685" max="8685" width="13.140625" style="8" customWidth="1"/>
    <col min="8686" max="8688" width="0" style="8" hidden="1" customWidth="1"/>
    <col min="8689" max="8689" width="15.140625" style="8" customWidth="1"/>
    <col min="8690" max="8936" width="8.85546875" style="8"/>
    <col min="8937" max="8937" width="7.5703125" style="8" customWidth="1"/>
    <col min="8938" max="8938" width="40.28515625" style="8" customWidth="1"/>
    <col min="8939" max="8939" width="14.28515625" style="8" customWidth="1"/>
    <col min="8940" max="8940" width="13.42578125" style="8" customWidth="1"/>
    <col min="8941" max="8941" width="13.140625" style="8" customWidth="1"/>
    <col min="8942" max="8944" width="0" style="8" hidden="1" customWidth="1"/>
    <col min="8945" max="8945" width="15.140625" style="8" customWidth="1"/>
    <col min="8946" max="9192" width="8.85546875" style="8"/>
    <col min="9193" max="9193" width="7.5703125" style="8" customWidth="1"/>
    <col min="9194" max="9194" width="40.28515625" style="8" customWidth="1"/>
    <col min="9195" max="9195" width="14.28515625" style="8" customWidth="1"/>
    <col min="9196" max="9196" width="13.42578125" style="8" customWidth="1"/>
    <col min="9197" max="9197" width="13.140625" style="8" customWidth="1"/>
    <col min="9198" max="9200" width="0" style="8" hidden="1" customWidth="1"/>
    <col min="9201" max="9201" width="15.140625" style="8" customWidth="1"/>
    <col min="9202" max="9448" width="8.85546875" style="8"/>
    <col min="9449" max="9449" width="7.5703125" style="8" customWidth="1"/>
    <col min="9450" max="9450" width="40.28515625" style="8" customWidth="1"/>
    <col min="9451" max="9451" width="14.28515625" style="8" customWidth="1"/>
    <col min="9452" max="9452" width="13.42578125" style="8" customWidth="1"/>
    <col min="9453" max="9453" width="13.140625" style="8" customWidth="1"/>
    <col min="9454" max="9456" width="0" style="8" hidden="1" customWidth="1"/>
    <col min="9457" max="9457" width="15.140625" style="8" customWidth="1"/>
    <col min="9458" max="9704" width="8.85546875" style="8"/>
    <col min="9705" max="9705" width="7.5703125" style="8" customWidth="1"/>
    <col min="9706" max="9706" width="40.28515625" style="8" customWidth="1"/>
    <col min="9707" max="9707" width="14.28515625" style="8" customWidth="1"/>
    <col min="9708" max="9708" width="13.42578125" style="8" customWidth="1"/>
    <col min="9709" max="9709" width="13.140625" style="8" customWidth="1"/>
    <col min="9710" max="9712" width="0" style="8" hidden="1" customWidth="1"/>
    <col min="9713" max="9713" width="15.140625" style="8" customWidth="1"/>
    <col min="9714" max="9960" width="8.85546875" style="8"/>
    <col min="9961" max="9961" width="7.5703125" style="8" customWidth="1"/>
    <col min="9962" max="9962" width="40.28515625" style="8" customWidth="1"/>
    <col min="9963" max="9963" width="14.28515625" style="8" customWidth="1"/>
    <col min="9964" max="9964" width="13.42578125" style="8" customWidth="1"/>
    <col min="9965" max="9965" width="13.140625" style="8" customWidth="1"/>
    <col min="9966" max="9968" width="0" style="8" hidden="1" customWidth="1"/>
    <col min="9969" max="9969" width="15.140625" style="8" customWidth="1"/>
    <col min="9970" max="10216" width="8.85546875" style="8"/>
    <col min="10217" max="10217" width="7.5703125" style="8" customWidth="1"/>
    <col min="10218" max="10218" width="40.28515625" style="8" customWidth="1"/>
    <col min="10219" max="10219" width="14.28515625" style="8" customWidth="1"/>
    <col min="10220" max="10220" width="13.42578125" style="8" customWidth="1"/>
    <col min="10221" max="10221" width="13.140625" style="8" customWidth="1"/>
    <col min="10222" max="10224" width="0" style="8" hidden="1" customWidth="1"/>
    <col min="10225" max="10225" width="15.140625" style="8" customWidth="1"/>
    <col min="10226" max="10472" width="8.85546875" style="8"/>
    <col min="10473" max="10473" width="7.5703125" style="8" customWidth="1"/>
    <col min="10474" max="10474" width="40.28515625" style="8" customWidth="1"/>
    <col min="10475" max="10475" width="14.28515625" style="8" customWidth="1"/>
    <col min="10476" max="10476" width="13.42578125" style="8" customWidth="1"/>
    <col min="10477" max="10477" width="13.140625" style="8" customWidth="1"/>
    <col min="10478" max="10480" width="0" style="8" hidden="1" customWidth="1"/>
    <col min="10481" max="10481" width="15.140625" style="8" customWidth="1"/>
    <col min="10482" max="10728" width="8.85546875" style="8"/>
    <col min="10729" max="10729" width="7.5703125" style="8" customWidth="1"/>
    <col min="10730" max="10730" width="40.28515625" style="8" customWidth="1"/>
    <col min="10731" max="10731" width="14.28515625" style="8" customWidth="1"/>
    <col min="10732" max="10732" width="13.42578125" style="8" customWidth="1"/>
    <col min="10733" max="10733" width="13.140625" style="8" customWidth="1"/>
    <col min="10734" max="10736" width="0" style="8" hidden="1" customWidth="1"/>
    <col min="10737" max="10737" width="15.140625" style="8" customWidth="1"/>
    <col min="10738" max="10984" width="8.85546875" style="8"/>
    <col min="10985" max="10985" width="7.5703125" style="8" customWidth="1"/>
    <col min="10986" max="10986" width="40.28515625" style="8" customWidth="1"/>
    <col min="10987" max="10987" width="14.28515625" style="8" customWidth="1"/>
    <col min="10988" max="10988" width="13.42578125" style="8" customWidth="1"/>
    <col min="10989" max="10989" width="13.140625" style="8" customWidth="1"/>
    <col min="10990" max="10992" width="0" style="8" hidden="1" customWidth="1"/>
    <col min="10993" max="10993" width="15.140625" style="8" customWidth="1"/>
    <col min="10994" max="11240" width="8.85546875" style="8"/>
    <col min="11241" max="11241" width="7.5703125" style="8" customWidth="1"/>
    <col min="11242" max="11242" width="40.28515625" style="8" customWidth="1"/>
    <col min="11243" max="11243" width="14.28515625" style="8" customWidth="1"/>
    <col min="11244" max="11244" width="13.42578125" style="8" customWidth="1"/>
    <col min="11245" max="11245" width="13.140625" style="8" customWidth="1"/>
    <col min="11246" max="11248" width="0" style="8" hidden="1" customWidth="1"/>
    <col min="11249" max="11249" width="15.140625" style="8" customWidth="1"/>
    <col min="11250" max="11496" width="8.85546875" style="8"/>
    <col min="11497" max="11497" width="7.5703125" style="8" customWidth="1"/>
    <col min="11498" max="11498" width="40.28515625" style="8" customWidth="1"/>
    <col min="11499" max="11499" width="14.28515625" style="8" customWidth="1"/>
    <col min="11500" max="11500" width="13.42578125" style="8" customWidth="1"/>
    <col min="11501" max="11501" width="13.140625" style="8" customWidth="1"/>
    <col min="11502" max="11504" width="0" style="8" hidden="1" customWidth="1"/>
    <col min="11505" max="11505" width="15.140625" style="8" customWidth="1"/>
    <col min="11506" max="11752" width="8.85546875" style="8"/>
    <col min="11753" max="11753" width="7.5703125" style="8" customWidth="1"/>
    <col min="11754" max="11754" width="40.28515625" style="8" customWidth="1"/>
    <col min="11755" max="11755" width="14.28515625" style="8" customWidth="1"/>
    <col min="11756" max="11756" width="13.42578125" style="8" customWidth="1"/>
    <col min="11757" max="11757" width="13.140625" style="8" customWidth="1"/>
    <col min="11758" max="11760" width="0" style="8" hidden="1" customWidth="1"/>
    <col min="11761" max="11761" width="15.140625" style="8" customWidth="1"/>
    <col min="11762" max="12008" width="8.85546875" style="8"/>
    <col min="12009" max="12009" width="7.5703125" style="8" customWidth="1"/>
    <col min="12010" max="12010" width="40.28515625" style="8" customWidth="1"/>
    <col min="12011" max="12011" width="14.28515625" style="8" customWidth="1"/>
    <col min="12012" max="12012" width="13.42578125" style="8" customWidth="1"/>
    <col min="12013" max="12013" width="13.140625" style="8" customWidth="1"/>
    <col min="12014" max="12016" width="0" style="8" hidden="1" customWidth="1"/>
    <col min="12017" max="12017" width="15.140625" style="8" customWidth="1"/>
    <col min="12018" max="12264" width="8.85546875" style="8"/>
    <col min="12265" max="12265" width="7.5703125" style="8" customWidth="1"/>
    <col min="12266" max="12266" width="40.28515625" style="8" customWidth="1"/>
    <col min="12267" max="12267" width="14.28515625" style="8" customWidth="1"/>
    <col min="12268" max="12268" width="13.42578125" style="8" customWidth="1"/>
    <col min="12269" max="12269" width="13.140625" style="8" customWidth="1"/>
    <col min="12270" max="12272" width="0" style="8" hidden="1" customWidth="1"/>
    <col min="12273" max="12273" width="15.140625" style="8" customWidth="1"/>
    <col min="12274" max="12520" width="8.85546875" style="8"/>
    <col min="12521" max="12521" width="7.5703125" style="8" customWidth="1"/>
    <col min="12522" max="12522" width="40.28515625" style="8" customWidth="1"/>
    <col min="12523" max="12523" width="14.28515625" style="8" customWidth="1"/>
    <col min="12524" max="12524" width="13.42578125" style="8" customWidth="1"/>
    <col min="12525" max="12525" width="13.140625" style="8" customWidth="1"/>
    <col min="12526" max="12528" width="0" style="8" hidden="1" customWidth="1"/>
    <col min="12529" max="12529" width="15.140625" style="8" customWidth="1"/>
    <col min="12530" max="12776" width="8.85546875" style="8"/>
    <col min="12777" max="12777" width="7.5703125" style="8" customWidth="1"/>
    <col min="12778" max="12778" width="40.28515625" style="8" customWidth="1"/>
    <col min="12779" max="12779" width="14.28515625" style="8" customWidth="1"/>
    <col min="12780" max="12780" width="13.42578125" style="8" customWidth="1"/>
    <col min="12781" max="12781" width="13.140625" style="8" customWidth="1"/>
    <col min="12782" max="12784" width="0" style="8" hidden="1" customWidth="1"/>
    <col min="12785" max="12785" width="15.140625" style="8" customWidth="1"/>
    <col min="12786" max="13032" width="8.85546875" style="8"/>
    <col min="13033" max="13033" width="7.5703125" style="8" customWidth="1"/>
    <col min="13034" max="13034" width="40.28515625" style="8" customWidth="1"/>
    <col min="13035" max="13035" width="14.28515625" style="8" customWidth="1"/>
    <col min="13036" max="13036" width="13.42578125" style="8" customWidth="1"/>
    <col min="13037" max="13037" width="13.140625" style="8" customWidth="1"/>
    <col min="13038" max="13040" width="0" style="8" hidden="1" customWidth="1"/>
    <col min="13041" max="13041" width="15.140625" style="8" customWidth="1"/>
    <col min="13042" max="13288" width="8.85546875" style="8"/>
    <col min="13289" max="13289" width="7.5703125" style="8" customWidth="1"/>
    <col min="13290" max="13290" width="40.28515625" style="8" customWidth="1"/>
    <col min="13291" max="13291" width="14.28515625" style="8" customWidth="1"/>
    <col min="13292" max="13292" width="13.42578125" style="8" customWidth="1"/>
    <col min="13293" max="13293" width="13.140625" style="8" customWidth="1"/>
    <col min="13294" max="13296" width="0" style="8" hidden="1" customWidth="1"/>
    <col min="13297" max="13297" width="15.140625" style="8" customWidth="1"/>
    <col min="13298" max="13544" width="8.85546875" style="8"/>
    <col min="13545" max="13545" width="7.5703125" style="8" customWidth="1"/>
    <col min="13546" max="13546" width="40.28515625" style="8" customWidth="1"/>
    <col min="13547" max="13547" width="14.28515625" style="8" customWidth="1"/>
    <col min="13548" max="13548" width="13.42578125" style="8" customWidth="1"/>
    <col min="13549" max="13549" width="13.140625" style="8" customWidth="1"/>
    <col min="13550" max="13552" width="0" style="8" hidden="1" customWidth="1"/>
    <col min="13553" max="13553" width="15.140625" style="8" customWidth="1"/>
    <col min="13554" max="13800" width="8.85546875" style="8"/>
    <col min="13801" max="13801" width="7.5703125" style="8" customWidth="1"/>
    <col min="13802" max="13802" width="40.28515625" style="8" customWidth="1"/>
    <col min="13803" max="13803" width="14.28515625" style="8" customWidth="1"/>
    <col min="13804" max="13804" width="13.42578125" style="8" customWidth="1"/>
    <col min="13805" max="13805" width="13.140625" style="8" customWidth="1"/>
    <col min="13806" max="13808" width="0" style="8" hidden="1" customWidth="1"/>
    <col min="13809" max="13809" width="15.140625" style="8" customWidth="1"/>
    <col min="13810" max="14056" width="8.85546875" style="8"/>
    <col min="14057" max="14057" width="7.5703125" style="8" customWidth="1"/>
    <col min="14058" max="14058" width="40.28515625" style="8" customWidth="1"/>
    <col min="14059" max="14059" width="14.28515625" style="8" customWidth="1"/>
    <col min="14060" max="14060" width="13.42578125" style="8" customWidth="1"/>
    <col min="14061" max="14061" width="13.140625" style="8" customWidth="1"/>
    <col min="14062" max="14064" width="0" style="8" hidden="1" customWidth="1"/>
    <col min="14065" max="14065" width="15.140625" style="8" customWidth="1"/>
    <col min="14066" max="14312" width="8.85546875" style="8"/>
    <col min="14313" max="14313" width="7.5703125" style="8" customWidth="1"/>
    <col min="14314" max="14314" width="40.28515625" style="8" customWidth="1"/>
    <col min="14315" max="14315" width="14.28515625" style="8" customWidth="1"/>
    <col min="14316" max="14316" width="13.42578125" style="8" customWidth="1"/>
    <col min="14317" max="14317" width="13.140625" style="8" customWidth="1"/>
    <col min="14318" max="14320" width="0" style="8" hidden="1" customWidth="1"/>
    <col min="14321" max="14321" width="15.140625" style="8" customWidth="1"/>
    <col min="14322" max="14568" width="8.85546875" style="8"/>
    <col min="14569" max="14569" width="7.5703125" style="8" customWidth="1"/>
    <col min="14570" max="14570" width="40.28515625" style="8" customWidth="1"/>
    <col min="14571" max="14571" width="14.28515625" style="8" customWidth="1"/>
    <col min="14572" max="14572" width="13.42578125" style="8" customWidth="1"/>
    <col min="14573" max="14573" width="13.140625" style="8" customWidth="1"/>
    <col min="14574" max="14576" width="0" style="8" hidden="1" customWidth="1"/>
    <col min="14577" max="14577" width="15.140625" style="8" customWidth="1"/>
    <col min="14578" max="14824" width="8.85546875" style="8"/>
    <col min="14825" max="14825" width="7.5703125" style="8" customWidth="1"/>
    <col min="14826" max="14826" width="40.28515625" style="8" customWidth="1"/>
    <col min="14827" max="14827" width="14.28515625" style="8" customWidth="1"/>
    <col min="14828" max="14828" width="13.42578125" style="8" customWidth="1"/>
    <col min="14829" max="14829" width="13.140625" style="8" customWidth="1"/>
    <col min="14830" max="14832" width="0" style="8" hidden="1" customWidth="1"/>
    <col min="14833" max="14833" width="15.140625" style="8" customWidth="1"/>
    <col min="14834" max="15080" width="8.85546875" style="8"/>
    <col min="15081" max="15081" width="7.5703125" style="8" customWidth="1"/>
    <col min="15082" max="15082" width="40.28515625" style="8" customWidth="1"/>
    <col min="15083" max="15083" width="14.28515625" style="8" customWidth="1"/>
    <col min="15084" max="15084" width="13.42578125" style="8" customWidth="1"/>
    <col min="15085" max="15085" width="13.140625" style="8" customWidth="1"/>
    <col min="15086" max="15088" width="0" style="8" hidden="1" customWidth="1"/>
    <col min="15089" max="15089" width="15.140625" style="8" customWidth="1"/>
    <col min="15090" max="15336" width="8.85546875" style="8"/>
    <col min="15337" max="15337" width="7.5703125" style="8" customWidth="1"/>
    <col min="15338" max="15338" width="40.28515625" style="8" customWidth="1"/>
    <col min="15339" max="15339" width="14.28515625" style="8" customWidth="1"/>
    <col min="15340" max="15340" width="13.42578125" style="8" customWidth="1"/>
    <col min="15341" max="15341" width="13.140625" style="8" customWidth="1"/>
    <col min="15342" max="15344" width="0" style="8" hidden="1" customWidth="1"/>
    <col min="15345" max="15345" width="15.140625" style="8" customWidth="1"/>
    <col min="15346" max="15592" width="8.85546875" style="8"/>
    <col min="15593" max="15593" width="7.5703125" style="8" customWidth="1"/>
    <col min="15594" max="15594" width="40.28515625" style="8" customWidth="1"/>
    <col min="15595" max="15595" width="14.28515625" style="8" customWidth="1"/>
    <col min="15596" max="15596" width="13.42578125" style="8" customWidth="1"/>
    <col min="15597" max="15597" width="13.140625" style="8" customWidth="1"/>
    <col min="15598" max="15600" width="0" style="8" hidden="1" customWidth="1"/>
    <col min="15601" max="15601" width="15.140625" style="8" customWidth="1"/>
    <col min="15602" max="15848" width="8.85546875" style="8"/>
    <col min="15849" max="15849" width="7.5703125" style="8" customWidth="1"/>
    <col min="15850" max="15850" width="40.28515625" style="8" customWidth="1"/>
    <col min="15851" max="15851" width="14.28515625" style="8" customWidth="1"/>
    <col min="15852" max="15852" width="13.42578125" style="8" customWidth="1"/>
    <col min="15853" max="15853" width="13.140625" style="8" customWidth="1"/>
    <col min="15854" max="15856" width="0" style="8" hidden="1" customWidth="1"/>
    <col min="15857" max="15857" width="15.140625" style="8" customWidth="1"/>
    <col min="15858" max="16104" width="8.85546875" style="8"/>
    <col min="16105" max="16105" width="7.5703125" style="8" customWidth="1"/>
    <col min="16106" max="16106" width="40.28515625" style="8" customWidth="1"/>
    <col min="16107" max="16107" width="14.28515625" style="8" customWidth="1"/>
    <col min="16108" max="16108" width="13.42578125" style="8" customWidth="1"/>
    <col min="16109" max="16109" width="13.140625" style="8" customWidth="1"/>
    <col min="16110" max="16112" width="0" style="8" hidden="1" customWidth="1"/>
    <col min="16113" max="16113" width="15.140625" style="8" customWidth="1"/>
    <col min="16114" max="16372" width="8.85546875" style="8"/>
    <col min="16373" max="16384" width="9.140625" style="8" customWidth="1"/>
  </cols>
  <sheetData>
    <row r="1" spans="1:11">
      <c r="A1" s="2"/>
      <c r="E1" s="2" t="s">
        <v>36</v>
      </c>
    </row>
    <row r="2" spans="1:11">
      <c r="A2" s="2"/>
      <c r="E2" s="2" t="s">
        <v>857</v>
      </c>
    </row>
    <row r="3" spans="1:11" s="17" customFormat="1">
      <c r="A3" s="2"/>
      <c r="E3" s="2" t="s">
        <v>59</v>
      </c>
    </row>
    <row r="4" spans="1:11" s="17" customFormat="1" ht="12"/>
    <row r="5" spans="1:11" s="17" customFormat="1" ht="14.45" customHeight="1">
      <c r="A5" s="379" t="s">
        <v>395</v>
      </c>
      <c r="B5" s="379"/>
      <c r="C5" s="379"/>
      <c r="D5" s="379"/>
      <c r="E5" s="379"/>
      <c r="F5" s="29"/>
      <c r="G5" s="29"/>
      <c r="H5" s="29"/>
      <c r="I5" s="29"/>
    </row>
    <row r="6" spans="1:11" s="17" customFormat="1" ht="14.25">
      <c r="A6" s="379" t="s">
        <v>400</v>
      </c>
      <c r="B6" s="379"/>
      <c r="C6" s="379"/>
      <c r="D6" s="379"/>
      <c r="E6" s="379"/>
      <c r="F6" s="379"/>
      <c r="G6" s="379"/>
      <c r="H6" s="379"/>
      <c r="I6" s="379"/>
    </row>
    <row r="7" spans="1:11" s="17" customFormat="1" ht="14.25">
      <c r="A7" s="379" t="s">
        <v>21</v>
      </c>
      <c r="B7" s="379"/>
      <c r="C7" s="379"/>
      <c r="D7" s="379"/>
      <c r="E7" s="379"/>
      <c r="F7" s="379"/>
      <c r="G7" s="379"/>
      <c r="H7" s="379"/>
      <c r="I7" s="379"/>
    </row>
    <row r="8" spans="1:11" s="17" customFormat="1" ht="12">
      <c r="A8" s="19"/>
      <c r="B8" s="19"/>
      <c r="C8" s="19"/>
    </row>
    <row r="9" spans="1:11" ht="46.9" customHeight="1">
      <c r="A9" s="59" t="s">
        <v>3</v>
      </c>
      <c r="B9" s="111" t="s">
        <v>4</v>
      </c>
      <c r="C9" s="59" t="s">
        <v>372</v>
      </c>
      <c r="D9" s="59" t="s">
        <v>427</v>
      </c>
      <c r="E9" s="112" t="s">
        <v>373</v>
      </c>
      <c r="F9" s="59" t="s">
        <v>386</v>
      </c>
      <c r="G9" s="59" t="s">
        <v>402</v>
      </c>
      <c r="H9" s="112" t="s">
        <v>373</v>
      </c>
      <c r="I9" s="59" t="s">
        <v>403</v>
      </c>
    </row>
    <row r="10" spans="1:11" ht="13.15" customHeight="1">
      <c r="A10" s="16">
        <v>1</v>
      </c>
      <c r="B10" s="16">
        <v>2</v>
      </c>
      <c r="C10" s="239">
        <v>3</v>
      </c>
      <c r="D10" s="16">
        <v>4</v>
      </c>
      <c r="E10" s="16">
        <v>5</v>
      </c>
      <c r="F10" s="16">
        <v>6</v>
      </c>
      <c r="G10" s="16">
        <v>7</v>
      </c>
      <c r="H10" s="16">
        <v>8</v>
      </c>
      <c r="I10" s="16" t="s">
        <v>389</v>
      </c>
    </row>
    <row r="11" spans="1:11" ht="13.15" customHeight="1">
      <c r="A11" s="251" t="s">
        <v>12</v>
      </c>
      <c r="B11" s="251"/>
      <c r="C11" s="301">
        <f t="shared" ref="C11:I11" si="0">SUM(C12:C54)</f>
        <v>6684</v>
      </c>
      <c r="D11" s="255">
        <f>SUM(D12:D54)</f>
        <v>553434</v>
      </c>
      <c r="E11" s="255">
        <f t="shared" si="0"/>
        <v>67918</v>
      </c>
      <c r="F11" s="33">
        <f t="shared" si="0"/>
        <v>0</v>
      </c>
      <c r="G11" s="82">
        <f t="shared" si="0"/>
        <v>0</v>
      </c>
      <c r="H11" s="82">
        <f t="shared" si="0"/>
        <v>0</v>
      </c>
      <c r="I11" s="82">
        <f t="shared" si="0"/>
        <v>553434</v>
      </c>
    </row>
    <row r="12" spans="1:11" ht="15">
      <c r="A12" s="115">
        <v>1</v>
      </c>
      <c r="B12" s="302" t="s">
        <v>322</v>
      </c>
      <c r="C12" s="303">
        <v>46</v>
      </c>
      <c r="D12" s="304">
        <v>5362</v>
      </c>
      <c r="E12" s="304">
        <v>0</v>
      </c>
      <c r="F12" s="25"/>
      <c r="G12" s="120"/>
      <c r="H12" s="120"/>
      <c r="I12" s="120">
        <f>D12+G12</f>
        <v>5362</v>
      </c>
    </row>
    <row r="13" spans="1:11" ht="15">
      <c r="A13" s="65">
        <v>2</v>
      </c>
      <c r="B13" s="245" t="s">
        <v>41</v>
      </c>
      <c r="C13" s="305">
        <v>88</v>
      </c>
      <c r="D13" s="306">
        <v>6256</v>
      </c>
      <c r="E13" s="306">
        <v>894</v>
      </c>
      <c r="F13" s="81"/>
      <c r="G13" s="83"/>
      <c r="H13" s="83"/>
      <c r="I13" s="83">
        <f t="shared" ref="I13:I53" si="1">D13+G13</f>
        <v>6256</v>
      </c>
    </row>
    <row r="14" spans="1:11" ht="15">
      <c r="A14" s="65">
        <v>3</v>
      </c>
      <c r="B14" s="245" t="s">
        <v>63</v>
      </c>
      <c r="C14" s="305">
        <v>60</v>
      </c>
      <c r="D14" s="306">
        <v>16086</v>
      </c>
      <c r="E14" s="306">
        <v>894</v>
      </c>
      <c r="F14" s="81"/>
      <c r="G14" s="83"/>
      <c r="H14" s="83"/>
      <c r="I14" s="83">
        <f t="shared" si="1"/>
        <v>16086</v>
      </c>
      <c r="J14" s="49"/>
      <c r="K14" s="50"/>
    </row>
    <row r="15" spans="1:11" ht="15">
      <c r="A15" s="65">
        <v>4</v>
      </c>
      <c r="B15" s="245" t="s">
        <v>42</v>
      </c>
      <c r="C15" s="305">
        <v>211</v>
      </c>
      <c r="D15" s="306">
        <v>25469</v>
      </c>
      <c r="E15" s="306">
        <v>2681</v>
      </c>
      <c r="F15" s="81"/>
      <c r="G15" s="83"/>
      <c r="H15" s="83"/>
      <c r="I15" s="83">
        <f t="shared" si="1"/>
        <v>25469</v>
      </c>
      <c r="J15" s="49"/>
      <c r="K15" s="50"/>
    </row>
    <row r="16" spans="1:11" ht="15">
      <c r="A16" s="65">
        <v>5</v>
      </c>
      <c r="B16" s="245" t="s">
        <v>43</v>
      </c>
      <c r="C16" s="305">
        <v>103</v>
      </c>
      <c r="D16" s="306">
        <v>16980</v>
      </c>
      <c r="E16" s="306">
        <v>5809</v>
      </c>
      <c r="F16" s="81"/>
      <c r="G16" s="83"/>
      <c r="H16" s="83"/>
      <c r="I16" s="83">
        <f t="shared" si="1"/>
        <v>16980</v>
      </c>
      <c r="J16" s="49"/>
      <c r="K16" s="50"/>
    </row>
    <row r="17" spans="1:11" ht="15">
      <c r="A17" s="65">
        <v>6</v>
      </c>
      <c r="B17" s="245" t="s">
        <v>44</v>
      </c>
      <c r="C17" s="305">
        <v>189</v>
      </c>
      <c r="D17" s="306">
        <v>17426</v>
      </c>
      <c r="E17" s="306">
        <v>4468</v>
      </c>
      <c r="F17" s="81"/>
      <c r="G17" s="83"/>
      <c r="H17" s="83"/>
      <c r="I17" s="83">
        <f t="shared" si="1"/>
        <v>17426</v>
      </c>
      <c r="J17" s="49"/>
      <c r="K17" s="50"/>
    </row>
    <row r="18" spans="1:11" ht="15">
      <c r="A18" s="65">
        <v>7</v>
      </c>
      <c r="B18" s="245" t="s">
        <v>383</v>
      </c>
      <c r="C18" s="305">
        <v>66</v>
      </c>
      <c r="D18" s="306">
        <v>11171</v>
      </c>
      <c r="E18" s="306">
        <v>0</v>
      </c>
      <c r="F18" s="81"/>
      <c r="G18" s="83"/>
      <c r="H18" s="83"/>
      <c r="I18" s="83">
        <f t="shared" si="1"/>
        <v>11171</v>
      </c>
      <c r="J18" s="49"/>
      <c r="K18" s="50"/>
    </row>
    <row r="19" spans="1:11" ht="15">
      <c r="A19" s="65">
        <v>8</v>
      </c>
      <c r="B19" s="245" t="s">
        <v>324</v>
      </c>
      <c r="C19" s="305">
        <v>188</v>
      </c>
      <c r="D19" s="306">
        <v>19213</v>
      </c>
      <c r="E19" s="306">
        <v>0</v>
      </c>
      <c r="F19" s="81"/>
      <c r="G19" s="83"/>
      <c r="H19" s="83"/>
      <c r="I19" s="83">
        <f t="shared" si="1"/>
        <v>19213</v>
      </c>
      <c r="J19" s="49"/>
      <c r="K19" s="50"/>
    </row>
    <row r="20" spans="1:11" ht="15">
      <c r="A20" s="65">
        <v>9</v>
      </c>
      <c r="B20" s="245" t="s">
        <v>45</v>
      </c>
      <c r="C20" s="305">
        <v>432</v>
      </c>
      <c r="D20" s="306">
        <v>21894</v>
      </c>
      <c r="E20" s="306">
        <v>0</v>
      </c>
      <c r="F20" s="81"/>
      <c r="G20" s="83"/>
      <c r="H20" s="83"/>
      <c r="I20" s="83">
        <f t="shared" si="1"/>
        <v>21894</v>
      </c>
      <c r="J20" s="49"/>
      <c r="K20" s="50"/>
    </row>
    <row r="21" spans="1:11" ht="15">
      <c r="A21" s="65">
        <v>10</v>
      </c>
      <c r="B21" s="245" t="s">
        <v>64</v>
      </c>
      <c r="C21" s="305">
        <v>62</v>
      </c>
      <c r="D21" s="306">
        <v>4245</v>
      </c>
      <c r="E21" s="306">
        <v>0</v>
      </c>
      <c r="F21" s="81"/>
      <c r="G21" s="83"/>
      <c r="H21" s="83"/>
      <c r="I21" s="83">
        <f t="shared" si="1"/>
        <v>4245</v>
      </c>
      <c r="J21" s="49"/>
      <c r="K21" s="50"/>
    </row>
    <row r="22" spans="1:11" ht="15">
      <c r="A22" s="65">
        <v>11</v>
      </c>
      <c r="B22" s="245" t="s">
        <v>70</v>
      </c>
      <c r="C22" s="305">
        <v>12</v>
      </c>
      <c r="D22" s="306">
        <v>894</v>
      </c>
      <c r="E22" s="306">
        <v>0</v>
      </c>
      <c r="F22" s="81"/>
      <c r="G22" s="83"/>
      <c r="H22" s="83"/>
      <c r="I22" s="83">
        <f t="shared" si="1"/>
        <v>894</v>
      </c>
      <c r="J22" s="49"/>
      <c r="K22" s="50"/>
    </row>
    <row r="23" spans="1:11" ht="15">
      <c r="A23" s="65">
        <v>12</v>
      </c>
      <c r="B23" s="296" t="s">
        <v>46</v>
      </c>
      <c r="C23" s="295">
        <v>213</v>
      </c>
      <c r="D23" s="306">
        <v>18320</v>
      </c>
      <c r="E23" s="306">
        <v>6256</v>
      </c>
      <c r="F23" s="65"/>
      <c r="G23" s="83"/>
      <c r="H23" s="83"/>
      <c r="I23" s="83">
        <f t="shared" si="1"/>
        <v>18320</v>
      </c>
      <c r="J23" s="49"/>
      <c r="K23" s="50"/>
    </row>
    <row r="24" spans="1:11" ht="15">
      <c r="A24" s="65">
        <v>13</v>
      </c>
      <c r="B24" s="297" t="s">
        <v>47</v>
      </c>
      <c r="C24" s="307">
        <v>152</v>
      </c>
      <c r="D24" s="306">
        <v>15192</v>
      </c>
      <c r="E24" s="306">
        <v>894</v>
      </c>
      <c r="F24" s="121"/>
      <c r="G24" s="83"/>
      <c r="H24" s="83"/>
      <c r="I24" s="83">
        <f t="shared" si="1"/>
        <v>15192</v>
      </c>
      <c r="J24" s="49"/>
      <c r="K24" s="50"/>
    </row>
    <row r="25" spans="1:11" ht="15">
      <c r="A25" s="65">
        <v>14</v>
      </c>
      <c r="B25" s="296" t="s">
        <v>48</v>
      </c>
      <c r="C25" s="295">
        <v>92</v>
      </c>
      <c r="D25" s="306">
        <v>7149</v>
      </c>
      <c r="E25" s="306">
        <v>0</v>
      </c>
      <c r="F25" s="65"/>
      <c r="G25" s="83"/>
      <c r="H25" s="83"/>
      <c r="I25" s="83">
        <f t="shared" si="1"/>
        <v>7149</v>
      </c>
      <c r="J25" s="49"/>
      <c r="K25" s="50"/>
    </row>
    <row r="26" spans="1:11" ht="15">
      <c r="A26" s="65">
        <v>15</v>
      </c>
      <c r="B26" s="296" t="s">
        <v>359</v>
      </c>
      <c r="C26" s="295">
        <v>46</v>
      </c>
      <c r="D26" s="306">
        <v>2234</v>
      </c>
      <c r="E26" s="306">
        <v>0</v>
      </c>
      <c r="F26" s="65"/>
      <c r="G26" s="83"/>
      <c r="H26" s="83"/>
      <c r="I26" s="83">
        <f t="shared" si="1"/>
        <v>2234</v>
      </c>
      <c r="J26" s="49"/>
      <c r="K26" s="50"/>
    </row>
    <row r="27" spans="1:11" ht="15">
      <c r="A27" s="65">
        <v>16</v>
      </c>
      <c r="B27" s="296" t="s">
        <v>49</v>
      </c>
      <c r="C27" s="295">
        <v>172</v>
      </c>
      <c r="D27" s="306">
        <v>15639</v>
      </c>
      <c r="E27" s="306">
        <v>3575</v>
      </c>
      <c r="F27" s="65"/>
      <c r="G27" s="83"/>
      <c r="H27" s="83"/>
      <c r="I27" s="83">
        <f t="shared" si="1"/>
        <v>15639</v>
      </c>
      <c r="J27" s="49"/>
      <c r="K27" s="50"/>
    </row>
    <row r="28" spans="1:11" ht="15">
      <c r="A28" s="65">
        <v>17</v>
      </c>
      <c r="B28" s="296" t="s">
        <v>50</v>
      </c>
      <c r="C28" s="295">
        <v>42</v>
      </c>
      <c r="D28" s="306">
        <v>4021</v>
      </c>
      <c r="E28" s="306">
        <v>0</v>
      </c>
      <c r="F28" s="65"/>
      <c r="G28" s="83"/>
      <c r="H28" s="83"/>
      <c r="I28" s="83">
        <f t="shared" si="1"/>
        <v>4021</v>
      </c>
      <c r="J28" s="49"/>
      <c r="K28" s="50"/>
    </row>
    <row r="29" spans="1:11" ht="15">
      <c r="A29" s="65">
        <v>18</v>
      </c>
      <c r="B29" s="296" t="s">
        <v>51</v>
      </c>
      <c r="C29" s="295">
        <v>176</v>
      </c>
      <c r="D29" s="306">
        <v>15192</v>
      </c>
      <c r="E29" s="306">
        <v>1787</v>
      </c>
      <c r="F29" s="65"/>
      <c r="G29" s="83"/>
      <c r="H29" s="83"/>
      <c r="I29" s="83">
        <f t="shared" si="1"/>
        <v>15192</v>
      </c>
      <c r="J29" s="49"/>
      <c r="K29" s="50"/>
    </row>
    <row r="30" spans="1:11" ht="15">
      <c r="A30" s="65">
        <v>19</v>
      </c>
      <c r="B30" s="296" t="s">
        <v>65</v>
      </c>
      <c r="C30" s="295">
        <v>950</v>
      </c>
      <c r="D30" s="306">
        <v>42895</v>
      </c>
      <c r="E30" s="306">
        <v>4468</v>
      </c>
      <c r="F30" s="65"/>
      <c r="G30" s="83"/>
      <c r="H30" s="83"/>
      <c r="I30" s="83">
        <f t="shared" si="1"/>
        <v>42895</v>
      </c>
      <c r="J30" s="49"/>
      <c r="K30" s="50"/>
    </row>
    <row r="31" spans="1:11" ht="15">
      <c r="A31" s="65">
        <v>20</v>
      </c>
      <c r="B31" s="296" t="s">
        <v>66</v>
      </c>
      <c r="C31" s="295">
        <v>276</v>
      </c>
      <c r="D31" s="306">
        <v>14298</v>
      </c>
      <c r="E31" s="306">
        <v>1787</v>
      </c>
      <c r="F31" s="65"/>
      <c r="G31" s="83"/>
      <c r="H31" s="83"/>
      <c r="I31" s="83">
        <f t="shared" si="1"/>
        <v>14298</v>
      </c>
      <c r="J31" s="49"/>
      <c r="K31" s="50"/>
    </row>
    <row r="32" spans="1:11" ht="15">
      <c r="A32" s="65">
        <v>21</v>
      </c>
      <c r="B32" s="296" t="s">
        <v>67</v>
      </c>
      <c r="C32" s="295">
        <v>412</v>
      </c>
      <c r="D32" s="306">
        <v>19214</v>
      </c>
      <c r="E32" s="306">
        <v>2681</v>
      </c>
      <c r="F32" s="65"/>
      <c r="G32" s="83"/>
      <c r="H32" s="83"/>
      <c r="I32" s="83">
        <f t="shared" si="1"/>
        <v>19214</v>
      </c>
      <c r="J32" s="49"/>
      <c r="K32" s="50"/>
    </row>
    <row r="33" spans="1:11" ht="15">
      <c r="A33" s="65">
        <v>22</v>
      </c>
      <c r="B33" s="296" t="s">
        <v>68</v>
      </c>
      <c r="C33" s="295">
        <v>203</v>
      </c>
      <c r="D33" s="306">
        <v>35746</v>
      </c>
      <c r="E33" s="306">
        <v>12064</v>
      </c>
      <c r="F33" s="65"/>
      <c r="G33" s="83"/>
      <c r="H33" s="83"/>
      <c r="I33" s="83">
        <f t="shared" si="1"/>
        <v>35746</v>
      </c>
      <c r="J33" s="49"/>
      <c r="K33" s="50"/>
    </row>
    <row r="34" spans="1:11" ht="15">
      <c r="A34" s="65">
        <v>23</v>
      </c>
      <c r="B34" s="296" t="s">
        <v>69</v>
      </c>
      <c r="C34" s="295">
        <v>12</v>
      </c>
      <c r="D34" s="306">
        <v>6256</v>
      </c>
      <c r="E34" s="306">
        <v>0</v>
      </c>
      <c r="F34" s="65"/>
      <c r="G34" s="83"/>
      <c r="H34" s="83"/>
      <c r="I34" s="83">
        <f t="shared" si="1"/>
        <v>6256</v>
      </c>
      <c r="J34" s="49"/>
      <c r="K34" s="50"/>
    </row>
    <row r="35" spans="1:11" ht="15">
      <c r="A35" s="65">
        <v>24</v>
      </c>
      <c r="B35" s="296" t="s">
        <v>61</v>
      </c>
      <c r="C35" s="295">
        <v>146</v>
      </c>
      <c r="D35" s="306">
        <v>11617</v>
      </c>
      <c r="E35" s="306">
        <v>2234</v>
      </c>
      <c r="F35" s="65"/>
      <c r="G35" s="83"/>
      <c r="H35" s="83"/>
      <c r="I35" s="83">
        <f t="shared" si="1"/>
        <v>11617</v>
      </c>
      <c r="J35" s="49"/>
      <c r="K35" s="50"/>
    </row>
    <row r="36" spans="1:11" ht="15">
      <c r="A36" s="65">
        <v>25</v>
      </c>
      <c r="B36" s="296" t="s">
        <v>71</v>
      </c>
      <c r="C36" s="295">
        <v>40</v>
      </c>
      <c r="D36" s="306">
        <v>1340</v>
      </c>
      <c r="E36" s="306">
        <v>1340</v>
      </c>
      <c r="F36" s="65"/>
      <c r="G36" s="83"/>
      <c r="H36" s="83"/>
      <c r="I36" s="83">
        <f t="shared" si="1"/>
        <v>1340</v>
      </c>
      <c r="J36" s="49"/>
      <c r="K36" s="50"/>
    </row>
    <row r="37" spans="1:11" ht="15">
      <c r="A37" s="65">
        <v>26</v>
      </c>
      <c r="B37" s="296" t="s">
        <v>55</v>
      </c>
      <c r="C37" s="295">
        <v>702</v>
      </c>
      <c r="D37" s="306">
        <v>57194</v>
      </c>
      <c r="E37" s="306">
        <v>6256</v>
      </c>
      <c r="F37" s="65"/>
      <c r="G37" s="83"/>
      <c r="H37" s="83"/>
      <c r="I37" s="83">
        <f t="shared" si="1"/>
        <v>57194</v>
      </c>
      <c r="J37" s="49"/>
      <c r="K37" s="50"/>
    </row>
    <row r="38" spans="1:11" ht="15">
      <c r="A38" s="65">
        <v>27</v>
      </c>
      <c r="B38" s="296" t="s">
        <v>448</v>
      </c>
      <c r="C38" s="295">
        <v>20</v>
      </c>
      <c r="D38" s="306">
        <v>8043</v>
      </c>
      <c r="E38" s="306">
        <v>0</v>
      </c>
      <c r="F38" s="65"/>
      <c r="G38" s="83"/>
      <c r="H38" s="83"/>
      <c r="I38" s="83">
        <f t="shared" si="1"/>
        <v>8043</v>
      </c>
      <c r="J38" s="49"/>
      <c r="K38" s="50"/>
    </row>
    <row r="39" spans="1:11" ht="15">
      <c r="A39" s="65">
        <v>28</v>
      </c>
      <c r="B39" s="296" t="s">
        <v>56</v>
      </c>
      <c r="C39" s="295">
        <v>137</v>
      </c>
      <c r="D39" s="306">
        <v>13851</v>
      </c>
      <c r="E39" s="306">
        <v>4021</v>
      </c>
      <c r="F39" s="65"/>
      <c r="G39" s="83"/>
      <c r="H39" s="83"/>
      <c r="I39" s="83">
        <f t="shared" si="1"/>
        <v>13851</v>
      </c>
      <c r="J39" s="49"/>
      <c r="K39" s="50"/>
    </row>
    <row r="40" spans="1:11" ht="15">
      <c r="A40" s="65">
        <v>29</v>
      </c>
      <c r="B40" s="296" t="s">
        <v>57</v>
      </c>
      <c r="C40" s="295">
        <v>83</v>
      </c>
      <c r="D40" s="306">
        <v>7150</v>
      </c>
      <c r="E40" s="306">
        <v>894</v>
      </c>
      <c r="F40" s="65"/>
      <c r="G40" s="83"/>
      <c r="H40" s="83"/>
      <c r="I40" s="83">
        <f t="shared" si="1"/>
        <v>7150</v>
      </c>
      <c r="J40" s="49"/>
      <c r="K40" s="50"/>
    </row>
    <row r="41" spans="1:11" ht="15">
      <c r="A41" s="65">
        <v>30</v>
      </c>
      <c r="B41" s="296" t="s">
        <v>58</v>
      </c>
      <c r="C41" s="295">
        <v>448</v>
      </c>
      <c r="D41" s="306">
        <v>16979</v>
      </c>
      <c r="E41" s="306">
        <v>4915</v>
      </c>
      <c r="F41" s="65"/>
      <c r="G41" s="83"/>
      <c r="H41" s="83"/>
      <c r="I41" s="83">
        <f t="shared" si="1"/>
        <v>16979</v>
      </c>
      <c r="J41" s="49"/>
      <c r="K41" s="50"/>
    </row>
    <row r="42" spans="1:11" ht="15">
      <c r="A42" s="65">
        <v>31</v>
      </c>
      <c r="B42" s="245" t="s">
        <v>360</v>
      </c>
      <c r="C42" s="305">
        <v>74</v>
      </c>
      <c r="D42" s="306">
        <v>6256</v>
      </c>
      <c r="E42" s="306">
        <v>0</v>
      </c>
      <c r="F42" s="81"/>
      <c r="G42" s="84"/>
      <c r="H42" s="84"/>
      <c r="I42" s="83">
        <f t="shared" si="1"/>
        <v>6256</v>
      </c>
      <c r="J42" s="49"/>
      <c r="K42" s="50"/>
    </row>
    <row r="43" spans="1:11" ht="15">
      <c r="A43" s="65">
        <v>32</v>
      </c>
      <c r="B43" s="245" t="s">
        <v>361</v>
      </c>
      <c r="C43" s="305">
        <v>55</v>
      </c>
      <c r="D43" s="306">
        <v>6702</v>
      </c>
      <c r="E43" s="306">
        <v>0</v>
      </c>
      <c r="F43" s="81"/>
      <c r="G43" s="84"/>
      <c r="H43" s="84"/>
      <c r="I43" s="83">
        <f t="shared" si="1"/>
        <v>6702</v>
      </c>
      <c r="J43" s="49"/>
      <c r="K43" s="50"/>
    </row>
    <row r="44" spans="1:11" ht="15">
      <c r="A44" s="65">
        <v>33</v>
      </c>
      <c r="B44" s="245" t="s">
        <v>362</v>
      </c>
      <c r="C44" s="305">
        <v>28</v>
      </c>
      <c r="D44" s="306">
        <v>7149</v>
      </c>
      <c r="E44" s="306">
        <v>0</v>
      </c>
      <c r="F44" s="81"/>
      <c r="G44" s="84"/>
      <c r="H44" s="84"/>
      <c r="I44" s="83">
        <f t="shared" si="1"/>
        <v>7149</v>
      </c>
      <c r="J44" s="49"/>
      <c r="K44" s="50"/>
    </row>
    <row r="45" spans="1:11" ht="15">
      <c r="A45" s="65">
        <v>34</v>
      </c>
      <c r="B45" s="245" t="s">
        <v>363</v>
      </c>
      <c r="C45" s="305">
        <v>64</v>
      </c>
      <c r="D45" s="306">
        <v>13405</v>
      </c>
      <c r="E45" s="306">
        <v>0</v>
      </c>
      <c r="F45" s="81"/>
      <c r="G45" s="84"/>
      <c r="H45" s="84"/>
      <c r="I45" s="83">
        <f t="shared" si="1"/>
        <v>13405</v>
      </c>
      <c r="J45" s="49"/>
      <c r="K45" s="50"/>
    </row>
    <row r="46" spans="1:11" ht="15">
      <c r="A46" s="65">
        <v>35</v>
      </c>
      <c r="B46" s="245" t="s">
        <v>364</v>
      </c>
      <c r="C46" s="305">
        <v>120</v>
      </c>
      <c r="D46" s="306">
        <v>8937</v>
      </c>
      <c r="E46" s="306">
        <v>0</v>
      </c>
      <c r="F46" s="81"/>
      <c r="G46" s="84"/>
      <c r="H46" s="84"/>
      <c r="I46" s="83">
        <f t="shared" si="1"/>
        <v>8937</v>
      </c>
      <c r="J46" s="49"/>
      <c r="K46" s="50"/>
    </row>
    <row r="47" spans="1:11" ht="15">
      <c r="A47" s="65">
        <v>36</v>
      </c>
      <c r="B47" s="245" t="s">
        <v>365</v>
      </c>
      <c r="C47" s="305">
        <v>47</v>
      </c>
      <c r="D47" s="306">
        <v>1787</v>
      </c>
      <c r="E47" s="306">
        <v>0</v>
      </c>
      <c r="F47" s="81"/>
      <c r="G47" s="84"/>
      <c r="H47" s="84"/>
      <c r="I47" s="83">
        <f t="shared" si="1"/>
        <v>1787</v>
      </c>
      <c r="J47" s="49"/>
      <c r="K47" s="50"/>
    </row>
    <row r="48" spans="1:11" ht="15">
      <c r="A48" s="65">
        <v>37</v>
      </c>
      <c r="B48" s="245" t="s">
        <v>366</v>
      </c>
      <c r="C48" s="305">
        <v>100</v>
      </c>
      <c r="D48" s="306">
        <v>4692</v>
      </c>
      <c r="E48" s="306">
        <v>0</v>
      </c>
      <c r="F48" s="81"/>
      <c r="G48" s="84"/>
      <c r="H48" s="84"/>
      <c r="I48" s="83">
        <f t="shared" si="1"/>
        <v>4692</v>
      </c>
      <c r="J48" s="49"/>
      <c r="K48" s="50"/>
    </row>
    <row r="49" spans="1:11" ht="15">
      <c r="A49" s="65">
        <v>38</v>
      </c>
      <c r="B49" s="245" t="s">
        <v>367</v>
      </c>
      <c r="C49" s="305">
        <v>80</v>
      </c>
      <c r="D49" s="306">
        <v>6702</v>
      </c>
      <c r="E49" s="306">
        <v>0</v>
      </c>
      <c r="F49" s="81"/>
      <c r="G49" s="84"/>
      <c r="H49" s="84"/>
      <c r="I49" s="83">
        <f t="shared" si="1"/>
        <v>6702</v>
      </c>
      <c r="J49" s="49"/>
      <c r="K49" s="50"/>
    </row>
    <row r="50" spans="1:11" ht="15">
      <c r="A50" s="65">
        <v>39</v>
      </c>
      <c r="B50" s="245" t="s">
        <v>368</v>
      </c>
      <c r="C50" s="305">
        <v>84</v>
      </c>
      <c r="D50" s="306">
        <v>2681</v>
      </c>
      <c r="E50" s="306">
        <v>0</v>
      </c>
      <c r="F50" s="81"/>
      <c r="G50" s="84"/>
      <c r="H50" s="84"/>
      <c r="I50" s="83">
        <f t="shared" si="1"/>
        <v>2681</v>
      </c>
      <c r="J50" s="49"/>
      <c r="K50" s="50"/>
    </row>
    <row r="51" spans="1:11" ht="15">
      <c r="A51" s="65">
        <v>40</v>
      </c>
      <c r="B51" s="245" t="s">
        <v>369</v>
      </c>
      <c r="C51" s="305">
        <v>10</v>
      </c>
      <c r="D51" s="306">
        <v>1787</v>
      </c>
      <c r="E51" s="306">
        <v>0</v>
      </c>
      <c r="F51" s="81"/>
      <c r="G51" s="84"/>
      <c r="H51" s="84"/>
      <c r="I51" s="83">
        <f t="shared" si="1"/>
        <v>1787</v>
      </c>
      <c r="J51" s="49"/>
      <c r="K51" s="50"/>
    </row>
    <row r="52" spans="1:11" ht="15">
      <c r="A52" s="65">
        <v>41</v>
      </c>
      <c r="B52" s="245" t="s">
        <v>370</v>
      </c>
      <c r="C52" s="305">
        <v>12</v>
      </c>
      <c r="D52" s="306">
        <v>1787</v>
      </c>
      <c r="E52" s="306">
        <v>0</v>
      </c>
      <c r="F52" s="81"/>
      <c r="G52" s="84"/>
      <c r="H52" s="84"/>
      <c r="I52" s="83">
        <f t="shared" si="1"/>
        <v>1787</v>
      </c>
      <c r="J52" s="49"/>
      <c r="K52" s="50"/>
    </row>
    <row r="53" spans="1:11" ht="15">
      <c r="A53" s="65">
        <v>42</v>
      </c>
      <c r="B53" s="245" t="s">
        <v>371</v>
      </c>
      <c r="C53" s="305">
        <v>231</v>
      </c>
      <c r="D53" s="306">
        <v>17873</v>
      </c>
      <c r="E53" s="306">
        <v>0</v>
      </c>
      <c r="F53" s="81"/>
      <c r="G53" s="84"/>
      <c r="H53" s="84"/>
      <c r="I53" s="83">
        <f t="shared" si="1"/>
        <v>17873</v>
      </c>
      <c r="J53" s="49"/>
      <c r="K53" s="50"/>
    </row>
    <row r="54" spans="1:11" ht="15">
      <c r="A54" s="68">
        <v>43</v>
      </c>
      <c r="B54" s="308" t="s">
        <v>60</v>
      </c>
      <c r="C54" s="309">
        <v>0</v>
      </c>
      <c r="D54" s="310">
        <v>16350</v>
      </c>
      <c r="E54" s="250">
        <v>0</v>
      </c>
      <c r="F54" s="68"/>
      <c r="G54" s="85"/>
      <c r="H54" s="85"/>
      <c r="I54" s="85">
        <f>D54+G54</f>
        <v>16350</v>
      </c>
      <c r="J54" s="49"/>
      <c r="K54" s="50"/>
    </row>
    <row r="55" spans="1:11" s="17" customFormat="1" ht="12"/>
    <row r="56" spans="1:11" s="17" customFormat="1" ht="12">
      <c r="D56" s="164"/>
    </row>
    <row r="57" spans="1:11" s="17" customFormat="1" ht="15">
      <c r="B57" s="132" t="s">
        <v>864</v>
      </c>
    </row>
    <row r="58" spans="1:11" s="17" customFormat="1" ht="12"/>
    <row r="59" spans="1:11" s="17" customFormat="1" ht="12"/>
    <row r="60" spans="1:11" s="17" customFormat="1" ht="12"/>
    <row r="61" spans="1:11" s="17" customFormat="1" ht="12"/>
    <row r="62" spans="1:11" s="17" customFormat="1" ht="12"/>
    <row r="63" spans="1:11" s="17" customFormat="1" ht="12"/>
    <row r="64" spans="1:11" s="17" customFormat="1" ht="12"/>
    <row r="65" s="17" customFormat="1" ht="12"/>
    <row r="66" s="17" customFormat="1" ht="12"/>
    <row r="67" s="17" customFormat="1" ht="12"/>
    <row r="68" s="17" customFormat="1" ht="12"/>
    <row r="69" s="17" customFormat="1" ht="12"/>
    <row r="70" s="17" customFormat="1" ht="12"/>
    <row r="71" s="17" customFormat="1" ht="12"/>
    <row r="72" s="17" customFormat="1" ht="12"/>
    <row r="73" s="17" customFormat="1" ht="12"/>
    <row r="74" s="17" customFormat="1" ht="12"/>
    <row r="75" s="17" customFormat="1" ht="12"/>
    <row r="76" s="17" customFormat="1" ht="12"/>
    <row r="77" s="17" customFormat="1" ht="12"/>
    <row r="78" s="17" customFormat="1" ht="12"/>
    <row r="79" s="17" customFormat="1" ht="12"/>
    <row r="80" s="17" customFormat="1" ht="12"/>
    <row r="81" s="17" customFormat="1" ht="12"/>
    <row r="82" s="17" customFormat="1" ht="12"/>
    <row r="83" s="17" customFormat="1" ht="12"/>
    <row r="84" s="17" customFormat="1" ht="12"/>
    <row r="85" s="17" customFormat="1" ht="12"/>
    <row r="86" s="17" customFormat="1" ht="12"/>
    <row r="87" s="17" customFormat="1" ht="12"/>
    <row r="88" s="17" customFormat="1" ht="12"/>
    <row r="89" s="17" customFormat="1" ht="12"/>
    <row r="90" s="17" customFormat="1" ht="12"/>
    <row r="91" s="17" customFormat="1" ht="12"/>
    <row r="92" s="17" customFormat="1" ht="12"/>
    <row r="93" s="17" customFormat="1" ht="12"/>
    <row r="94" s="17" customFormat="1" ht="12"/>
    <row r="95" s="17" customFormat="1" ht="12"/>
    <row r="96" s="17" customFormat="1" ht="12"/>
    <row r="97" s="17" customFormat="1" ht="12"/>
    <row r="98" s="17" customFormat="1" ht="12"/>
    <row r="99" s="17" customFormat="1" ht="12"/>
    <row r="100" s="17" customFormat="1" ht="12"/>
    <row r="101" s="17" customFormat="1" ht="12"/>
    <row r="102" s="17" customFormat="1" ht="12"/>
    <row r="103" s="17" customFormat="1" ht="12"/>
    <row r="104" s="17" customFormat="1" ht="12"/>
    <row r="105" s="17" customFormat="1" ht="12"/>
    <row r="106" s="17" customFormat="1" ht="12"/>
    <row r="107" s="17" customFormat="1" ht="12"/>
    <row r="108" s="17" customFormat="1" ht="12"/>
    <row r="109" s="17" customFormat="1" ht="12"/>
    <row r="110" s="17" customFormat="1" ht="12"/>
    <row r="111" s="17" customFormat="1" ht="12"/>
    <row r="112" s="17" customFormat="1" ht="12"/>
    <row r="113" s="17" customFormat="1" ht="12"/>
    <row r="114" s="17" customFormat="1" ht="12"/>
    <row r="115" s="17" customFormat="1" ht="12"/>
    <row r="116" s="17" customFormat="1" ht="12"/>
    <row r="117" s="17" customFormat="1" ht="12"/>
    <row r="118" s="17" customFormat="1" ht="12"/>
  </sheetData>
  <mergeCells count="3">
    <mergeCell ref="A6:I6"/>
    <mergeCell ref="A7:I7"/>
    <mergeCell ref="A5:E5"/>
  </mergeCells>
  <pageMargins left="0.70866141732283505" right="0.31496062992126" top="0.74803149606299202" bottom="0.74803149606299202" header="0.31496062992126" footer="0.31496062992126"/>
  <pageSetup paperSize="9" scale="8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70C0"/>
    <pageSetUpPr fitToPage="1"/>
  </sheetPr>
  <dimension ref="A1:O123"/>
  <sheetViews>
    <sheetView workbookViewId="0">
      <selection activeCell="C37" sqref="C37"/>
    </sheetView>
  </sheetViews>
  <sheetFormatPr defaultRowHeight="15" outlineLevelCol="1"/>
  <cols>
    <col min="1" max="1" width="7.42578125" style="3" customWidth="1"/>
    <col min="2" max="2" width="51.140625" style="3" hidden="1" customWidth="1"/>
    <col min="3" max="3" width="43.7109375" style="3" customWidth="1"/>
    <col min="4" max="5" width="14.42578125" style="3" customWidth="1"/>
    <col min="6" max="8" width="14.42578125" style="3" hidden="1" customWidth="1" outlineLevel="1"/>
    <col min="9" max="9" width="14.42578125" style="3" customWidth="1" collapsed="1"/>
    <col min="10" max="11" width="14.42578125" style="3" customWidth="1"/>
    <col min="12" max="246" width="8.85546875" style="3"/>
    <col min="247" max="247" width="7.140625" style="3" customWidth="1"/>
    <col min="248" max="248" width="33" style="3" customWidth="1"/>
    <col min="249" max="249" width="13.140625" style="3" customWidth="1"/>
    <col min="250" max="250" width="16.28515625" style="3" customWidth="1"/>
    <col min="251" max="254" width="0" style="3" hidden="1" customWidth="1"/>
    <col min="255" max="255" width="13.7109375" style="3" customWidth="1"/>
    <col min="256" max="256" width="8.85546875" style="3"/>
    <col min="257" max="257" width="11" style="3" customWidth="1"/>
    <col min="258" max="502" width="8.85546875" style="3"/>
    <col min="503" max="503" width="7.140625" style="3" customWidth="1"/>
    <col min="504" max="504" width="33" style="3" customWidth="1"/>
    <col min="505" max="505" width="13.140625" style="3" customWidth="1"/>
    <col min="506" max="506" width="16.28515625" style="3" customWidth="1"/>
    <col min="507" max="510" width="0" style="3" hidden="1" customWidth="1"/>
    <col min="511" max="511" width="13.7109375" style="3" customWidth="1"/>
    <col min="512" max="512" width="8.85546875" style="3"/>
    <col min="513" max="513" width="11" style="3" customWidth="1"/>
    <col min="514" max="758" width="8.85546875" style="3"/>
    <col min="759" max="759" width="7.140625" style="3" customWidth="1"/>
    <col min="760" max="760" width="33" style="3" customWidth="1"/>
    <col min="761" max="761" width="13.140625" style="3" customWidth="1"/>
    <col min="762" max="762" width="16.28515625" style="3" customWidth="1"/>
    <col min="763" max="766" width="0" style="3" hidden="1" customWidth="1"/>
    <col min="767" max="767" width="13.7109375" style="3" customWidth="1"/>
    <col min="768" max="768" width="8.85546875" style="3"/>
    <col min="769" max="769" width="11" style="3" customWidth="1"/>
    <col min="770" max="1014" width="8.85546875" style="3"/>
    <col min="1015" max="1015" width="7.140625" style="3" customWidth="1"/>
    <col min="1016" max="1016" width="33" style="3" customWidth="1"/>
    <col min="1017" max="1017" width="13.140625" style="3" customWidth="1"/>
    <col min="1018" max="1018" width="16.28515625" style="3" customWidth="1"/>
    <col min="1019" max="1022" width="0" style="3" hidden="1" customWidth="1"/>
    <col min="1023" max="1023" width="13.7109375" style="3" customWidth="1"/>
    <col min="1024" max="1024" width="8.85546875" style="3"/>
    <col min="1025" max="1025" width="11" style="3" customWidth="1"/>
    <col min="1026" max="1270" width="8.85546875" style="3"/>
    <col min="1271" max="1271" width="7.140625" style="3" customWidth="1"/>
    <col min="1272" max="1272" width="33" style="3" customWidth="1"/>
    <col min="1273" max="1273" width="13.140625" style="3" customWidth="1"/>
    <col min="1274" max="1274" width="16.28515625" style="3" customWidth="1"/>
    <col min="1275" max="1278" width="0" style="3" hidden="1" customWidth="1"/>
    <col min="1279" max="1279" width="13.7109375" style="3" customWidth="1"/>
    <col min="1280" max="1280" width="8.85546875" style="3"/>
    <col min="1281" max="1281" width="11" style="3" customWidth="1"/>
    <col min="1282" max="1526" width="8.85546875" style="3"/>
    <col min="1527" max="1527" width="7.140625" style="3" customWidth="1"/>
    <col min="1528" max="1528" width="33" style="3" customWidth="1"/>
    <col min="1529" max="1529" width="13.140625" style="3" customWidth="1"/>
    <col min="1530" max="1530" width="16.28515625" style="3" customWidth="1"/>
    <col min="1531" max="1534" width="0" style="3" hidden="1" customWidth="1"/>
    <col min="1535" max="1535" width="13.7109375" style="3" customWidth="1"/>
    <col min="1536" max="1536" width="8.85546875" style="3"/>
    <col min="1537" max="1537" width="11" style="3" customWidth="1"/>
    <col min="1538" max="1782" width="8.85546875" style="3"/>
    <col min="1783" max="1783" width="7.140625" style="3" customWidth="1"/>
    <col min="1784" max="1784" width="33" style="3" customWidth="1"/>
    <col min="1785" max="1785" width="13.140625" style="3" customWidth="1"/>
    <col min="1786" max="1786" width="16.28515625" style="3" customWidth="1"/>
    <col min="1787" max="1790" width="0" style="3" hidden="1" customWidth="1"/>
    <col min="1791" max="1791" width="13.7109375" style="3" customWidth="1"/>
    <col min="1792" max="1792" width="8.85546875" style="3"/>
    <col min="1793" max="1793" width="11" style="3" customWidth="1"/>
    <col min="1794" max="2038" width="8.85546875" style="3"/>
    <col min="2039" max="2039" width="7.140625" style="3" customWidth="1"/>
    <col min="2040" max="2040" width="33" style="3" customWidth="1"/>
    <col min="2041" max="2041" width="13.140625" style="3" customWidth="1"/>
    <col min="2042" max="2042" width="16.28515625" style="3" customWidth="1"/>
    <col min="2043" max="2046" width="0" style="3" hidden="1" customWidth="1"/>
    <col min="2047" max="2047" width="13.7109375" style="3" customWidth="1"/>
    <col min="2048" max="2048" width="8.85546875" style="3"/>
    <col min="2049" max="2049" width="11" style="3" customWidth="1"/>
    <col min="2050" max="2294" width="8.85546875" style="3"/>
    <col min="2295" max="2295" width="7.140625" style="3" customWidth="1"/>
    <col min="2296" max="2296" width="33" style="3" customWidth="1"/>
    <col min="2297" max="2297" width="13.140625" style="3" customWidth="1"/>
    <col min="2298" max="2298" width="16.28515625" style="3" customWidth="1"/>
    <col min="2299" max="2302" width="0" style="3" hidden="1" customWidth="1"/>
    <col min="2303" max="2303" width="13.7109375" style="3" customWidth="1"/>
    <col min="2304" max="2304" width="8.85546875" style="3"/>
    <col min="2305" max="2305" width="11" style="3" customWidth="1"/>
    <col min="2306" max="2550" width="8.85546875" style="3"/>
    <col min="2551" max="2551" width="7.140625" style="3" customWidth="1"/>
    <col min="2552" max="2552" width="33" style="3" customWidth="1"/>
    <col min="2553" max="2553" width="13.140625" style="3" customWidth="1"/>
    <col min="2554" max="2554" width="16.28515625" style="3" customWidth="1"/>
    <col min="2555" max="2558" width="0" style="3" hidden="1" customWidth="1"/>
    <col min="2559" max="2559" width="13.7109375" style="3" customWidth="1"/>
    <col min="2560" max="2560" width="8.85546875" style="3"/>
    <col min="2561" max="2561" width="11" style="3" customWidth="1"/>
    <col min="2562" max="2806" width="8.85546875" style="3"/>
    <col min="2807" max="2807" width="7.140625" style="3" customWidth="1"/>
    <col min="2808" max="2808" width="33" style="3" customWidth="1"/>
    <col min="2809" max="2809" width="13.140625" style="3" customWidth="1"/>
    <col min="2810" max="2810" width="16.28515625" style="3" customWidth="1"/>
    <col min="2811" max="2814" width="0" style="3" hidden="1" customWidth="1"/>
    <col min="2815" max="2815" width="13.7109375" style="3" customWidth="1"/>
    <col min="2816" max="2816" width="8.85546875" style="3"/>
    <col min="2817" max="2817" width="11" style="3" customWidth="1"/>
    <col min="2818" max="3062" width="8.85546875" style="3"/>
    <col min="3063" max="3063" width="7.140625" style="3" customWidth="1"/>
    <col min="3064" max="3064" width="33" style="3" customWidth="1"/>
    <col min="3065" max="3065" width="13.140625" style="3" customWidth="1"/>
    <col min="3066" max="3066" width="16.28515625" style="3" customWidth="1"/>
    <col min="3067" max="3070" width="0" style="3" hidden="1" customWidth="1"/>
    <col min="3071" max="3071" width="13.7109375" style="3" customWidth="1"/>
    <col min="3072" max="3072" width="8.85546875" style="3"/>
    <col min="3073" max="3073" width="11" style="3" customWidth="1"/>
    <col min="3074" max="3318" width="8.85546875" style="3"/>
    <col min="3319" max="3319" width="7.140625" style="3" customWidth="1"/>
    <col min="3320" max="3320" width="33" style="3" customWidth="1"/>
    <col min="3321" max="3321" width="13.140625" style="3" customWidth="1"/>
    <col min="3322" max="3322" width="16.28515625" style="3" customWidth="1"/>
    <col min="3323" max="3326" width="0" style="3" hidden="1" customWidth="1"/>
    <col min="3327" max="3327" width="13.7109375" style="3" customWidth="1"/>
    <col min="3328" max="3328" width="8.85546875" style="3"/>
    <col min="3329" max="3329" width="11" style="3" customWidth="1"/>
    <col min="3330" max="3574" width="8.85546875" style="3"/>
    <col min="3575" max="3575" width="7.140625" style="3" customWidth="1"/>
    <col min="3576" max="3576" width="33" style="3" customWidth="1"/>
    <col min="3577" max="3577" width="13.140625" style="3" customWidth="1"/>
    <col min="3578" max="3578" width="16.28515625" style="3" customWidth="1"/>
    <col min="3579" max="3582" width="0" style="3" hidden="1" customWidth="1"/>
    <col min="3583" max="3583" width="13.7109375" style="3" customWidth="1"/>
    <col min="3584" max="3584" width="8.85546875" style="3"/>
    <col min="3585" max="3585" width="11" style="3" customWidth="1"/>
    <col min="3586" max="3830" width="8.85546875" style="3"/>
    <col min="3831" max="3831" width="7.140625" style="3" customWidth="1"/>
    <col min="3832" max="3832" width="33" style="3" customWidth="1"/>
    <col min="3833" max="3833" width="13.140625" style="3" customWidth="1"/>
    <col min="3834" max="3834" width="16.28515625" style="3" customWidth="1"/>
    <col min="3835" max="3838" width="0" style="3" hidden="1" customWidth="1"/>
    <col min="3839" max="3839" width="13.7109375" style="3" customWidth="1"/>
    <col min="3840" max="3840" width="8.85546875" style="3"/>
    <col min="3841" max="3841" width="11" style="3" customWidth="1"/>
    <col min="3842" max="4086" width="8.85546875" style="3"/>
    <col min="4087" max="4087" width="7.140625" style="3" customWidth="1"/>
    <col min="4088" max="4088" width="33" style="3" customWidth="1"/>
    <col min="4089" max="4089" width="13.140625" style="3" customWidth="1"/>
    <col min="4090" max="4090" width="16.28515625" style="3" customWidth="1"/>
    <col min="4091" max="4094" width="0" style="3" hidden="1" customWidth="1"/>
    <col min="4095" max="4095" width="13.7109375" style="3" customWidth="1"/>
    <col min="4096" max="4096" width="8.85546875" style="3"/>
    <col min="4097" max="4097" width="11" style="3" customWidth="1"/>
    <col min="4098" max="4342" width="8.85546875" style="3"/>
    <col min="4343" max="4343" width="7.140625" style="3" customWidth="1"/>
    <col min="4344" max="4344" width="33" style="3" customWidth="1"/>
    <col min="4345" max="4345" width="13.140625" style="3" customWidth="1"/>
    <col min="4346" max="4346" width="16.28515625" style="3" customWidth="1"/>
    <col min="4347" max="4350" width="0" style="3" hidden="1" customWidth="1"/>
    <col min="4351" max="4351" width="13.7109375" style="3" customWidth="1"/>
    <col min="4352" max="4352" width="8.85546875" style="3"/>
    <col min="4353" max="4353" width="11" style="3" customWidth="1"/>
    <col min="4354" max="4598" width="8.85546875" style="3"/>
    <col min="4599" max="4599" width="7.140625" style="3" customWidth="1"/>
    <col min="4600" max="4600" width="33" style="3" customWidth="1"/>
    <col min="4601" max="4601" width="13.140625" style="3" customWidth="1"/>
    <col min="4602" max="4602" width="16.28515625" style="3" customWidth="1"/>
    <col min="4603" max="4606" width="0" style="3" hidden="1" customWidth="1"/>
    <col min="4607" max="4607" width="13.7109375" style="3" customWidth="1"/>
    <col min="4608" max="4608" width="8.85546875" style="3"/>
    <col min="4609" max="4609" width="11" style="3" customWidth="1"/>
    <col min="4610" max="4854" width="8.85546875" style="3"/>
    <col min="4855" max="4855" width="7.140625" style="3" customWidth="1"/>
    <col min="4856" max="4856" width="33" style="3" customWidth="1"/>
    <col min="4857" max="4857" width="13.140625" style="3" customWidth="1"/>
    <col min="4858" max="4858" width="16.28515625" style="3" customWidth="1"/>
    <col min="4859" max="4862" width="0" style="3" hidden="1" customWidth="1"/>
    <col min="4863" max="4863" width="13.7109375" style="3" customWidth="1"/>
    <col min="4864" max="4864" width="8.85546875" style="3"/>
    <col min="4865" max="4865" width="11" style="3" customWidth="1"/>
    <col min="4866" max="5110" width="8.85546875" style="3"/>
    <col min="5111" max="5111" width="7.140625" style="3" customWidth="1"/>
    <col min="5112" max="5112" width="33" style="3" customWidth="1"/>
    <col min="5113" max="5113" width="13.140625" style="3" customWidth="1"/>
    <col min="5114" max="5114" width="16.28515625" style="3" customWidth="1"/>
    <col min="5115" max="5118" width="0" style="3" hidden="1" customWidth="1"/>
    <col min="5119" max="5119" width="13.7109375" style="3" customWidth="1"/>
    <col min="5120" max="5120" width="8.85546875" style="3"/>
    <col min="5121" max="5121" width="11" style="3" customWidth="1"/>
    <col min="5122" max="5366" width="8.85546875" style="3"/>
    <col min="5367" max="5367" width="7.140625" style="3" customWidth="1"/>
    <col min="5368" max="5368" width="33" style="3" customWidth="1"/>
    <col min="5369" max="5369" width="13.140625" style="3" customWidth="1"/>
    <col min="5370" max="5370" width="16.28515625" style="3" customWidth="1"/>
    <col min="5371" max="5374" width="0" style="3" hidden="1" customWidth="1"/>
    <col min="5375" max="5375" width="13.7109375" style="3" customWidth="1"/>
    <col min="5376" max="5376" width="8.85546875" style="3"/>
    <col min="5377" max="5377" width="11" style="3" customWidth="1"/>
    <col min="5378" max="5622" width="8.85546875" style="3"/>
    <col min="5623" max="5623" width="7.140625" style="3" customWidth="1"/>
    <col min="5624" max="5624" width="33" style="3" customWidth="1"/>
    <col min="5625" max="5625" width="13.140625" style="3" customWidth="1"/>
    <col min="5626" max="5626" width="16.28515625" style="3" customWidth="1"/>
    <col min="5627" max="5630" width="0" style="3" hidden="1" customWidth="1"/>
    <col min="5631" max="5631" width="13.7109375" style="3" customWidth="1"/>
    <col min="5632" max="5632" width="8.85546875" style="3"/>
    <col min="5633" max="5633" width="11" style="3" customWidth="1"/>
    <col min="5634" max="5878" width="8.85546875" style="3"/>
    <col min="5879" max="5879" width="7.140625" style="3" customWidth="1"/>
    <col min="5880" max="5880" width="33" style="3" customWidth="1"/>
    <col min="5881" max="5881" width="13.140625" style="3" customWidth="1"/>
    <col min="5882" max="5882" width="16.28515625" style="3" customWidth="1"/>
    <col min="5883" max="5886" width="0" style="3" hidden="1" customWidth="1"/>
    <col min="5887" max="5887" width="13.7109375" style="3" customWidth="1"/>
    <col min="5888" max="5888" width="8.85546875" style="3"/>
    <col min="5889" max="5889" width="11" style="3" customWidth="1"/>
    <col min="5890" max="6134" width="8.85546875" style="3"/>
    <col min="6135" max="6135" width="7.140625" style="3" customWidth="1"/>
    <col min="6136" max="6136" width="33" style="3" customWidth="1"/>
    <col min="6137" max="6137" width="13.140625" style="3" customWidth="1"/>
    <col min="6138" max="6138" width="16.28515625" style="3" customWidth="1"/>
    <col min="6139" max="6142" width="0" style="3" hidden="1" customWidth="1"/>
    <col min="6143" max="6143" width="13.7109375" style="3" customWidth="1"/>
    <col min="6144" max="6144" width="8.85546875" style="3"/>
    <col min="6145" max="6145" width="11" style="3" customWidth="1"/>
    <col min="6146" max="6390" width="8.85546875" style="3"/>
    <col min="6391" max="6391" width="7.140625" style="3" customWidth="1"/>
    <col min="6392" max="6392" width="33" style="3" customWidth="1"/>
    <col min="6393" max="6393" width="13.140625" style="3" customWidth="1"/>
    <col min="6394" max="6394" width="16.28515625" style="3" customWidth="1"/>
    <col min="6395" max="6398" width="0" style="3" hidden="1" customWidth="1"/>
    <col min="6399" max="6399" width="13.7109375" style="3" customWidth="1"/>
    <col min="6400" max="6400" width="8.85546875" style="3"/>
    <col min="6401" max="6401" width="11" style="3" customWidth="1"/>
    <col min="6402" max="6646" width="8.85546875" style="3"/>
    <col min="6647" max="6647" width="7.140625" style="3" customWidth="1"/>
    <col min="6648" max="6648" width="33" style="3" customWidth="1"/>
    <col min="6649" max="6649" width="13.140625" style="3" customWidth="1"/>
    <col min="6650" max="6650" width="16.28515625" style="3" customWidth="1"/>
    <col min="6651" max="6654" width="0" style="3" hidden="1" customWidth="1"/>
    <col min="6655" max="6655" width="13.7109375" style="3" customWidth="1"/>
    <col min="6656" max="6656" width="8.85546875" style="3"/>
    <col min="6657" max="6657" width="11" style="3" customWidth="1"/>
    <col min="6658" max="6902" width="8.85546875" style="3"/>
    <col min="6903" max="6903" width="7.140625" style="3" customWidth="1"/>
    <col min="6904" max="6904" width="33" style="3" customWidth="1"/>
    <col min="6905" max="6905" width="13.140625" style="3" customWidth="1"/>
    <col min="6906" max="6906" width="16.28515625" style="3" customWidth="1"/>
    <col min="6907" max="6910" width="0" style="3" hidden="1" customWidth="1"/>
    <col min="6911" max="6911" width="13.7109375" style="3" customWidth="1"/>
    <col min="6912" max="6912" width="8.85546875" style="3"/>
    <col min="6913" max="6913" width="11" style="3" customWidth="1"/>
    <col min="6914" max="7158" width="8.85546875" style="3"/>
    <col min="7159" max="7159" width="7.140625" style="3" customWidth="1"/>
    <col min="7160" max="7160" width="33" style="3" customWidth="1"/>
    <col min="7161" max="7161" width="13.140625" style="3" customWidth="1"/>
    <col min="7162" max="7162" width="16.28515625" style="3" customWidth="1"/>
    <col min="7163" max="7166" width="0" style="3" hidden="1" customWidth="1"/>
    <col min="7167" max="7167" width="13.7109375" style="3" customWidth="1"/>
    <col min="7168" max="7168" width="8.85546875" style="3"/>
    <col min="7169" max="7169" width="11" style="3" customWidth="1"/>
    <col min="7170" max="7414" width="8.85546875" style="3"/>
    <col min="7415" max="7415" width="7.140625" style="3" customWidth="1"/>
    <col min="7416" max="7416" width="33" style="3" customWidth="1"/>
    <col min="7417" max="7417" width="13.140625" style="3" customWidth="1"/>
    <col min="7418" max="7418" width="16.28515625" style="3" customWidth="1"/>
    <col min="7419" max="7422" width="0" style="3" hidden="1" customWidth="1"/>
    <col min="7423" max="7423" width="13.7109375" style="3" customWidth="1"/>
    <col min="7424" max="7424" width="8.85546875" style="3"/>
    <col min="7425" max="7425" width="11" style="3" customWidth="1"/>
    <col min="7426" max="7670" width="8.85546875" style="3"/>
    <col min="7671" max="7671" width="7.140625" style="3" customWidth="1"/>
    <col min="7672" max="7672" width="33" style="3" customWidth="1"/>
    <col min="7673" max="7673" width="13.140625" style="3" customWidth="1"/>
    <col min="7674" max="7674" width="16.28515625" style="3" customWidth="1"/>
    <col min="7675" max="7678" width="0" style="3" hidden="1" customWidth="1"/>
    <col min="7679" max="7679" width="13.7109375" style="3" customWidth="1"/>
    <col min="7680" max="7680" width="8.85546875" style="3"/>
    <col min="7681" max="7681" width="11" style="3" customWidth="1"/>
    <col min="7682" max="7926" width="8.85546875" style="3"/>
    <col min="7927" max="7927" width="7.140625" style="3" customWidth="1"/>
    <col min="7928" max="7928" width="33" style="3" customWidth="1"/>
    <col min="7929" max="7929" width="13.140625" style="3" customWidth="1"/>
    <col min="7930" max="7930" width="16.28515625" style="3" customWidth="1"/>
    <col min="7931" max="7934" width="0" style="3" hidden="1" customWidth="1"/>
    <col min="7935" max="7935" width="13.7109375" style="3" customWidth="1"/>
    <col min="7936" max="7936" width="8.85546875" style="3"/>
    <col min="7937" max="7937" width="11" style="3" customWidth="1"/>
    <col min="7938" max="8182" width="8.85546875" style="3"/>
    <col min="8183" max="8183" width="7.140625" style="3" customWidth="1"/>
    <col min="8184" max="8184" width="33" style="3" customWidth="1"/>
    <col min="8185" max="8185" width="13.140625" style="3" customWidth="1"/>
    <col min="8186" max="8186" width="16.28515625" style="3" customWidth="1"/>
    <col min="8187" max="8190" width="0" style="3" hidden="1" customWidth="1"/>
    <col min="8191" max="8191" width="13.7109375" style="3" customWidth="1"/>
    <col min="8192" max="8192" width="8.85546875" style="3"/>
    <col min="8193" max="8193" width="11" style="3" customWidth="1"/>
    <col min="8194" max="8438" width="8.85546875" style="3"/>
    <col min="8439" max="8439" width="7.140625" style="3" customWidth="1"/>
    <col min="8440" max="8440" width="33" style="3" customWidth="1"/>
    <col min="8441" max="8441" width="13.140625" style="3" customWidth="1"/>
    <col min="8442" max="8442" width="16.28515625" style="3" customWidth="1"/>
    <col min="8443" max="8446" width="0" style="3" hidden="1" customWidth="1"/>
    <col min="8447" max="8447" width="13.7109375" style="3" customWidth="1"/>
    <col min="8448" max="8448" width="8.85546875" style="3"/>
    <col min="8449" max="8449" width="11" style="3" customWidth="1"/>
    <col min="8450" max="8694" width="8.85546875" style="3"/>
    <col min="8695" max="8695" width="7.140625" style="3" customWidth="1"/>
    <col min="8696" max="8696" width="33" style="3" customWidth="1"/>
    <col min="8697" max="8697" width="13.140625" style="3" customWidth="1"/>
    <col min="8698" max="8698" width="16.28515625" style="3" customWidth="1"/>
    <col min="8699" max="8702" width="0" style="3" hidden="1" customWidth="1"/>
    <col min="8703" max="8703" width="13.7109375" style="3" customWidth="1"/>
    <col min="8704" max="8704" width="8.85546875" style="3"/>
    <col min="8705" max="8705" width="11" style="3" customWidth="1"/>
    <col min="8706" max="8950" width="8.85546875" style="3"/>
    <col min="8951" max="8951" width="7.140625" style="3" customWidth="1"/>
    <col min="8952" max="8952" width="33" style="3" customWidth="1"/>
    <col min="8953" max="8953" width="13.140625" style="3" customWidth="1"/>
    <col min="8954" max="8954" width="16.28515625" style="3" customWidth="1"/>
    <col min="8955" max="8958" width="0" style="3" hidden="1" customWidth="1"/>
    <col min="8959" max="8959" width="13.7109375" style="3" customWidth="1"/>
    <col min="8960" max="8960" width="8.85546875" style="3"/>
    <col min="8961" max="8961" width="11" style="3" customWidth="1"/>
    <col min="8962" max="9206" width="8.85546875" style="3"/>
    <col min="9207" max="9207" width="7.140625" style="3" customWidth="1"/>
    <col min="9208" max="9208" width="33" style="3" customWidth="1"/>
    <col min="9209" max="9209" width="13.140625" style="3" customWidth="1"/>
    <col min="9210" max="9210" width="16.28515625" style="3" customWidth="1"/>
    <col min="9211" max="9214" width="0" style="3" hidden="1" customWidth="1"/>
    <col min="9215" max="9215" width="13.7109375" style="3" customWidth="1"/>
    <col min="9216" max="9216" width="8.85546875" style="3"/>
    <col min="9217" max="9217" width="11" style="3" customWidth="1"/>
    <col min="9218" max="9462" width="8.85546875" style="3"/>
    <col min="9463" max="9463" width="7.140625" style="3" customWidth="1"/>
    <col min="9464" max="9464" width="33" style="3" customWidth="1"/>
    <col min="9465" max="9465" width="13.140625" style="3" customWidth="1"/>
    <col min="9466" max="9466" width="16.28515625" style="3" customWidth="1"/>
    <col min="9467" max="9470" width="0" style="3" hidden="1" customWidth="1"/>
    <col min="9471" max="9471" width="13.7109375" style="3" customWidth="1"/>
    <col min="9472" max="9472" width="8.85546875" style="3"/>
    <col min="9473" max="9473" width="11" style="3" customWidth="1"/>
    <col min="9474" max="9718" width="8.85546875" style="3"/>
    <col min="9719" max="9719" width="7.140625" style="3" customWidth="1"/>
    <col min="9720" max="9720" width="33" style="3" customWidth="1"/>
    <col min="9721" max="9721" width="13.140625" style="3" customWidth="1"/>
    <col min="9722" max="9722" width="16.28515625" style="3" customWidth="1"/>
    <col min="9723" max="9726" width="0" style="3" hidden="1" customWidth="1"/>
    <col min="9727" max="9727" width="13.7109375" style="3" customWidth="1"/>
    <col min="9728" max="9728" width="8.85546875" style="3"/>
    <col min="9729" max="9729" width="11" style="3" customWidth="1"/>
    <col min="9730" max="9974" width="8.85546875" style="3"/>
    <col min="9975" max="9975" width="7.140625" style="3" customWidth="1"/>
    <col min="9976" max="9976" width="33" style="3" customWidth="1"/>
    <col min="9977" max="9977" width="13.140625" style="3" customWidth="1"/>
    <col min="9978" max="9978" width="16.28515625" style="3" customWidth="1"/>
    <col min="9979" max="9982" width="0" style="3" hidden="1" customWidth="1"/>
    <col min="9983" max="9983" width="13.7109375" style="3" customWidth="1"/>
    <col min="9984" max="9984" width="8.85546875" style="3"/>
    <col min="9985" max="9985" width="11" style="3" customWidth="1"/>
    <col min="9986" max="10230" width="8.85546875" style="3"/>
    <col min="10231" max="10231" width="7.140625" style="3" customWidth="1"/>
    <col min="10232" max="10232" width="33" style="3" customWidth="1"/>
    <col min="10233" max="10233" width="13.140625" style="3" customWidth="1"/>
    <col min="10234" max="10234" width="16.28515625" style="3" customWidth="1"/>
    <col min="10235" max="10238" width="0" style="3" hidden="1" customWidth="1"/>
    <col min="10239" max="10239" width="13.7109375" style="3" customWidth="1"/>
    <col min="10240" max="10240" width="8.85546875" style="3"/>
    <col min="10241" max="10241" width="11" style="3" customWidth="1"/>
    <col min="10242" max="10486" width="8.85546875" style="3"/>
    <col min="10487" max="10487" width="7.140625" style="3" customWidth="1"/>
    <col min="10488" max="10488" width="33" style="3" customWidth="1"/>
    <col min="10489" max="10489" width="13.140625" style="3" customWidth="1"/>
    <col min="10490" max="10490" width="16.28515625" style="3" customWidth="1"/>
    <col min="10491" max="10494" width="0" style="3" hidden="1" customWidth="1"/>
    <col min="10495" max="10495" width="13.7109375" style="3" customWidth="1"/>
    <col min="10496" max="10496" width="8.85546875" style="3"/>
    <col min="10497" max="10497" width="11" style="3" customWidth="1"/>
    <col min="10498" max="10742" width="8.85546875" style="3"/>
    <col min="10743" max="10743" width="7.140625" style="3" customWidth="1"/>
    <col min="10744" max="10744" width="33" style="3" customWidth="1"/>
    <col min="10745" max="10745" width="13.140625" style="3" customWidth="1"/>
    <col min="10746" max="10746" width="16.28515625" style="3" customWidth="1"/>
    <col min="10747" max="10750" width="0" style="3" hidden="1" customWidth="1"/>
    <col min="10751" max="10751" width="13.7109375" style="3" customWidth="1"/>
    <col min="10752" max="10752" width="8.85546875" style="3"/>
    <col min="10753" max="10753" width="11" style="3" customWidth="1"/>
    <col min="10754" max="10998" width="8.85546875" style="3"/>
    <col min="10999" max="10999" width="7.140625" style="3" customWidth="1"/>
    <col min="11000" max="11000" width="33" style="3" customWidth="1"/>
    <col min="11001" max="11001" width="13.140625" style="3" customWidth="1"/>
    <col min="11002" max="11002" width="16.28515625" style="3" customWidth="1"/>
    <col min="11003" max="11006" width="0" style="3" hidden="1" customWidth="1"/>
    <col min="11007" max="11007" width="13.7109375" style="3" customWidth="1"/>
    <col min="11008" max="11008" width="8.85546875" style="3"/>
    <col min="11009" max="11009" width="11" style="3" customWidth="1"/>
    <col min="11010" max="11254" width="8.85546875" style="3"/>
    <col min="11255" max="11255" width="7.140625" style="3" customWidth="1"/>
    <col min="11256" max="11256" width="33" style="3" customWidth="1"/>
    <col min="11257" max="11257" width="13.140625" style="3" customWidth="1"/>
    <col min="11258" max="11258" width="16.28515625" style="3" customWidth="1"/>
    <col min="11259" max="11262" width="0" style="3" hidden="1" customWidth="1"/>
    <col min="11263" max="11263" width="13.7109375" style="3" customWidth="1"/>
    <col min="11264" max="11264" width="8.85546875" style="3"/>
    <col min="11265" max="11265" width="11" style="3" customWidth="1"/>
    <col min="11266" max="11510" width="8.85546875" style="3"/>
    <col min="11511" max="11511" width="7.140625" style="3" customWidth="1"/>
    <col min="11512" max="11512" width="33" style="3" customWidth="1"/>
    <col min="11513" max="11513" width="13.140625" style="3" customWidth="1"/>
    <col min="11514" max="11514" width="16.28515625" style="3" customWidth="1"/>
    <col min="11515" max="11518" width="0" style="3" hidden="1" customWidth="1"/>
    <col min="11519" max="11519" width="13.7109375" style="3" customWidth="1"/>
    <col min="11520" max="11520" width="8.85546875" style="3"/>
    <col min="11521" max="11521" width="11" style="3" customWidth="1"/>
    <col min="11522" max="11766" width="8.85546875" style="3"/>
    <col min="11767" max="11767" width="7.140625" style="3" customWidth="1"/>
    <col min="11768" max="11768" width="33" style="3" customWidth="1"/>
    <col min="11769" max="11769" width="13.140625" style="3" customWidth="1"/>
    <col min="11770" max="11770" width="16.28515625" style="3" customWidth="1"/>
    <col min="11771" max="11774" width="0" style="3" hidden="1" customWidth="1"/>
    <col min="11775" max="11775" width="13.7109375" style="3" customWidth="1"/>
    <col min="11776" max="11776" width="8.85546875" style="3"/>
    <col min="11777" max="11777" width="11" style="3" customWidth="1"/>
    <col min="11778" max="12022" width="8.85546875" style="3"/>
    <col min="12023" max="12023" width="7.140625" style="3" customWidth="1"/>
    <col min="12024" max="12024" width="33" style="3" customWidth="1"/>
    <col min="12025" max="12025" width="13.140625" style="3" customWidth="1"/>
    <col min="12026" max="12026" width="16.28515625" style="3" customWidth="1"/>
    <col min="12027" max="12030" width="0" style="3" hidden="1" customWidth="1"/>
    <col min="12031" max="12031" width="13.7109375" style="3" customWidth="1"/>
    <col min="12032" max="12032" width="8.85546875" style="3"/>
    <col min="12033" max="12033" width="11" style="3" customWidth="1"/>
    <col min="12034" max="12278" width="8.85546875" style="3"/>
    <col min="12279" max="12279" width="7.140625" style="3" customWidth="1"/>
    <col min="12280" max="12280" width="33" style="3" customWidth="1"/>
    <col min="12281" max="12281" width="13.140625" style="3" customWidth="1"/>
    <col min="12282" max="12282" width="16.28515625" style="3" customWidth="1"/>
    <col min="12283" max="12286" width="0" style="3" hidden="1" customWidth="1"/>
    <col min="12287" max="12287" width="13.7109375" style="3" customWidth="1"/>
    <col min="12288" max="12288" width="8.85546875" style="3"/>
    <col min="12289" max="12289" width="11" style="3" customWidth="1"/>
    <col min="12290" max="12534" width="8.85546875" style="3"/>
    <col min="12535" max="12535" width="7.140625" style="3" customWidth="1"/>
    <col min="12536" max="12536" width="33" style="3" customWidth="1"/>
    <col min="12537" max="12537" width="13.140625" style="3" customWidth="1"/>
    <col min="12538" max="12538" width="16.28515625" style="3" customWidth="1"/>
    <col min="12539" max="12542" width="0" style="3" hidden="1" customWidth="1"/>
    <col min="12543" max="12543" width="13.7109375" style="3" customWidth="1"/>
    <col min="12544" max="12544" width="8.85546875" style="3"/>
    <col min="12545" max="12545" width="11" style="3" customWidth="1"/>
    <col min="12546" max="12790" width="8.85546875" style="3"/>
    <col min="12791" max="12791" width="7.140625" style="3" customWidth="1"/>
    <col min="12792" max="12792" width="33" style="3" customWidth="1"/>
    <col min="12793" max="12793" width="13.140625" style="3" customWidth="1"/>
    <col min="12794" max="12794" width="16.28515625" style="3" customWidth="1"/>
    <col min="12795" max="12798" width="0" style="3" hidden="1" customWidth="1"/>
    <col min="12799" max="12799" width="13.7109375" style="3" customWidth="1"/>
    <col min="12800" max="12800" width="8.85546875" style="3"/>
    <col min="12801" max="12801" width="11" style="3" customWidth="1"/>
    <col min="12802" max="13046" width="8.85546875" style="3"/>
    <col min="13047" max="13047" width="7.140625" style="3" customWidth="1"/>
    <col min="13048" max="13048" width="33" style="3" customWidth="1"/>
    <col min="13049" max="13049" width="13.140625" style="3" customWidth="1"/>
    <col min="13050" max="13050" width="16.28515625" style="3" customWidth="1"/>
    <col min="13051" max="13054" width="0" style="3" hidden="1" customWidth="1"/>
    <col min="13055" max="13055" width="13.7109375" style="3" customWidth="1"/>
    <col min="13056" max="13056" width="8.85546875" style="3"/>
    <col min="13057" max="13057" width="11" style="3" customWidth="1"/>
    <col min="13058" max="13302" width="8.85546875" style="3"/>
    <col min="13303" max="13303" width="7.140625" style="3" customWidth="1"/>
    <col min="13304" max="13304" width="33" style="3" customWidth="1"/>
    <col min="13305" max="13305" width="13.140625" style="3" customWidth="1"/>
    <col min="13306" max="13306" width="16.28515625" style="3" customWidth="1"/>
    <col min="13307" max="13310" width="0" style="3" hidden="1" customWidth="1"/>
    <col min="13311" max="13311" width="13.7109375" style="3" customWidth="1"/>
    <col min="13312" max="13312" width="8.85546875" style="3"/>
    <col min="13313" max="13313" width="11" style="3" customWidth="1"/>
    <col min="13314" max="13558" width="8.85546875" style="3"/>
    <col min="13559" max="13559" width="7.140625" style="3" customWidth="1"/>
    <col min="13560" max="13560" width="33" style="3" customWidth="1"/>
    <col min="13561" max="13561" width="13.140625" style="3" customWidth="1"/>
    <col min="13562" max="13562" width="16.28515625" style="3" customWidth="1"/>
    <col min="13563" max="13566" width="0" style="3" hidden="1" customWidth="1"/>
    <col min="13567" max="13567" width="13.7109375" style="3" customWidth="1"/>
    <col min="13568" max="13568" width="8.85546875" style="3"/>
    <col min="13569" max="13569" width="11" style="3" customWidth="1"/>
    <col min="13570" max="13814" width="8.85546875" style="3"/>
    <col min="13815" max="13815" width="7.140625" style="3" customWidth="1"/>
    <col min="13816" max="13816" width="33" style="3" customWidth="1"/>
    <col min="13817" max="13817" width="13.140625" style="3" customWidth="1"/>
    <col min="13818" max="13818" width="16.28515625" style="3" customWidth="1"/>
    <col min="13819" max="13822" width="0" style="3" hidden="1" customWidth="1"/>
    <col min="13823" max="13823" width="13.7109375" style="3" customWidth="1"/>
    <col min="13824" max="13824" width="8.85546875" style="3"/>
    <col min="13825" max="13825" width="11" style="3" customWidth="1"/>
    <col min="13826" max="14070" width="8.85546875" style="3"/>
    <col min="14071" max="14071" width="7.140625" style="3" customWidth="1"/>
    <col min="14072" max="14072" width="33" style="3" customWidth="1"/>
    <col min="14073" max="14073" width="13.140625" style="3" customWidth="1"/>
    <col min="14074" max="14074" width="16.28515625" style="3" customWidth="1"/>
    <col min="14075" max="14078" width="0" style="3" hidden="1" customWidth="1"/>
    <col min="14079" max="14079" width="13.7109375" style="3" customWidth="1"/>
    <col min="14080" max="14080" width="8.85546875" style="3"/>
    <col min="14081" max="14081" width="11" style="3" customWidth="1"/>
    <col min="14082" max="14326" width="8.85546875" style="3"/>
    <col min="14327" max="14327" width="7.140625" style="3" customWidth="1"/>
    <col min="14328" max="14328" width="33" style="3" customWidth="1"/>
    <col min="14329" max="14329" width="13.140625" style="3" customWidth="1"/>
    <col min="14330" max="14330" width="16.28515625" style="3" customWidth="1"/>
    <col min="14331" max="14334" width="0" style="3" hidden="1" customWidth="1"/>
    <col min="14335" max="14335" width="13.7109375" style="3" customWidth="1"/>
    <col min="14336" max="14336" width="8.85546875" style="3"/>
    <col min="14337" max="14337" width="11" style="3" customWidth="1"/>
    <col min="14338" max="14582" width="8.85546875" style="3"/>
    <col min="14583" max="14583" width="7.140625" style="3" customWidth="1"/>
    <col min="14584" max="14584" width="33" style="3" customWidth="1"/>
    <col min="14585" max="14585" width="13.140625" style="3" customWidth="1"/>
    <col min="14586" max="14586" width="16.28515625" style="3" customWidth="1"/>
    <col min="14587" max="14590" width="0" style="3" hidden="1" customWidth="1"/>
    <col min="14591" max="14591" width="13.7109375" style="3" customWidth="1"/>
    <col min="14592" max="14592" width="8.85546875" style="3"/>
    <col min="14593" max="14593" width="11" style="3" customWidth="1"/>
    <col min="14594" max="14838" width="8.85546875" style="3"/>
    <col min="14839" max="14839" width="7.140625" style="3" customWidth="1"/>
    <col min="14840" max="14840" width="33" style="3" customWidth="1"/>
    <col min="14841" max="14841" width="13.140625" style="3" customWidth="1"/>
    <col min="14842" max="14842" width="16.28515625" style="3" customWidth="1"/>
    <col min="14843" max="14846" width="0" style="3" hidden="1" customWidth="1"/>
    <col min="14847" max="14847" width="13.7109375" style="3" customWidth="1"/>
    <col min="14848" max="14848" width="8.85546875" style="3"/>
    <col min="14849" max="14849" width="11" style="3" customWidth="1"/>
    <col min="14850" max="15094" width="8.85546875" style="3"/>
    <col min="15095" max="15095" width="7.140625" style="3" customWidth="1"/>
    <col min="15096" max="15096" width="33" style="3" customWidth="1"/>
    <col min="15097" max="15097" width="13.140625" style="3" customWidth="1"/>
    <col min="15098" max="15098" width="16.28515625" style="3" customWidth="1"/>
    <col min="15099" max="15102" width="0" style="3" hidden="1" customWidth="1"/>
    <col min="15103" max="15103" width="13.7109375" style="3" customWidth="1"/>
    <col min="15104" max="15104" width="8.85546875" style="3"/>
    <col min="15105" max="15105" width="11" style="3" customWidth="1"/>
    <col min="15106" max="15350" width="8.85546875" style="3"/>
    <col min="15351" max="15351" width="7.140625" style="3" customWidth="1"/>
    <col min="15352" max="15352" width="33" style="3" customWidth="1"/>
    <col min="15353" max="15353" width="13.140625" style="3" customWidth="1"/>
    <col min="15354" max="15354" width="16.28515625" style="3" customWidth="1"/>
    <col min="15355" max="15358" width="0" style="3" hidden="1" customWidth="1"/>
    <col min="15359" max="15359" width="13.7109375" style="3" customWidth="1"/>
    <col min="15360" max="15360" width="8.85546875" style="3"/>
    <col min="15361" max="15361" width="11" style="3" customWidth="1"/>
    <col min="15362" max="15606" width="8.85546875" style="3"/>
    <col min="15607" max="15607" width="7.140625" style="3" customWidth="1"/>
    <col min="15608" max="15608" width="33" style="3" customWidth="1"/>
    <col min="15609" max="15609" width="13.140625" style="3" customWidth="1"/>
    <col min="15610" max="15610" width="16.28515625" style="3" customWidth="1"/>
    <col min="15611" max="15614" width="0" style="3" hidden="1" customWidth="1"/>
    <col min="15615" max="15615" width="13.7109375" style="3" customWidth="1"/>
    <col min="15616" max="15616" width="8.85546875" style="3"/>
    <col min="15617" max="15617" width="11" style="3" customWidth="1"/>
    <col min="15618" max="15862" width="8.85546875" style="3"/>
    <col min="15863" max="15863" width="7.140625" style="3" customWidth="1"/>
    <col min="15864" max="15864" width="33" style="3" customWidth="1"/>
    <col min="15865" max="15865" width="13.140625" style="3" customWidth="1"/>
    <col min="15866" max="15866" width="16.28515625" style="3" customWidth="1"/>
    <col min="15867" max="15870" width="0" style="3" hidden="1" customWidth="1"/>
    <col min="15871" max="15871" width="13.7109375" style="3" customWidth="1"/>
    <col min="15872" max="15872" width="8.85546875" style="3"/>
    <col min="15873" max="15873" width="11" style="3" customWidth="1"/>
    <col min="15874" max="16118" width="8.85546875" style="3"/>
    <col min="16119" max="16119" width="7.140625" style="3" customWidth="1"/>
    <col min="16120" max="16120" width="33" style="3" customWidth="1"/>
    <col min="16121" max="16121" width="13.140625" style="3" customWidth="1"/>
    <col min="16122" max="16122" width="16.28515625" style="3" customWidth="1"/>
    <col min="16123" max="16126" width="0" style="3" hidden="1" customWidth="1"/>
    <col min="16127" max="16127" width="13.7109375" style="3" customWidth="1"/>
    <col min="16128" max="16128" width="8.85546875" style="3"/>
    <col min="16129" max="16129" width="11" style="3" customWidth="1"/>
    <col min="16130" max="16384" width="8.85546875" style="3"/>
  </cols>
  <sheetData>
    <row r="1" spans="1:15">
      <c r="E1" s="2" t="s">
        <v>37</v>
      </c>
    </row>
    <row r="2" spans="1:15">
      <c r="E2" s="2" t="s">
        <v>857</v>
      </c>
    </row>
    <row r="3" spans="1:15">
      <c r="E3" s="2" t="s">
        <v>59</v>
      </c>
    </row>
    <row r="5" spans="1:15" s="17" customFormat="1" ht="14.25">
      <c r="A5" s="379" t="s">
        <v>395</v>
      </c>
      <c r="B5" s="379"/>
      <c r="C5" s="379"/>
      <c r="D5" s="379"/>
      <c r="E5" s="379"/>
      <c r="F5" s="379"/>
      <c r="G5" s="379"/>
      <c r="H5" s="379"/>
      <c r="I5" s="18"/>
      <c r="J5" s="18"/>
      <c r="K5" s="18"/>
    </row>
    <row r="6" spans="1:15" s="17" customFormat="1" ht="14.25">
      <c r="A6" s="379" t="s">
        <v>398</v>
      </c>
      <c r="B6" s="379"/>
      <c r="C6" s="379"/>
      <c r="D6" s="379"/>
      <c r="E6" s="379"/>
      <c r="F6" s="379"/>
      <c r="G6" s="379"/>
      <c r="H6" s="379"/>
      <c r="I6" s="18"/>
      <c r="J6" s="18"/>
      <c r="K6" s="18"/>
    </row>
    <row r="7" spans="1:15" s="17" customFormat="1" ht="14.25">
      <c r="A7" s="379" t="s">
        <v>399</v>
      </c>
      <c r="B7" s="379"/>
      <c r="C7" s="379"/>
      <c r="D7" s="379"/>
      <c r="E7" s="379"/>
      <c r="F7" s="379"/>
      <c r="G7" s="379"/>
      <c r="H7" s="379"/>
      <c r="I7" s="18"/>
      <c r="J7" s="18"/>
      <c r="K7" s="18"/>
    </row>
    <row r="8" spans="1:15" s="17" customFormat="1" ht="14.25">
      <c r="I8" s="18"/>
      <c r="J8" s="18"/>
      <c r="K8" s="18"/>
    </row>
    <row r="9" spans="1:15" s="22" customFormat="1" ht="46.9" customHeight="1">
      <c r="A9" s="119" t="s">
        <v>3</v>
      </c>
      <c r="B9" s="59"/>
      <c r="C9" s="111" t="s">
        <v>4</v>
      </c>
      <c r="D9" s="59" t="s">
        <v>372</v>
      </c>
      <c r="E9" s="59" t="s">
        <v>394</v>
      </c>
      <c r="F9" s="59" t="s">
        <v>386</v>
      </c>
      <c r="G9" s="59" t="s">
        <v>387</v>
      </c>
      <c r="H9" s="59" t="s">
        <v>388</v>
      </c>
      <c r="I9" s="18"/>
      <c r="J9" s="18"/>
      <c r="K9" s="18"/>
      <c r="L9" s="17"/>
    </row>
    <row r="10" spans="1:15" s="22" customFormat="1" ht="14.25">
      <c r="A10" s="16">
        <v>1</v>
      </c>
      <c r="B10" s="16"/>
      <c r="C10" s="16">
        <v>2</v>
      </c>
      <c r="D10" s="16">
        <v>3</v>
      </c>
      <c r="E10" s="16">
        <v>4</v>
      </c>
      <c r="F10" s="23">
        <v>5</v>
      </c>
      <c r="G10" s="23">
        <v>6</v>
      </c>
      <c r="H10" s="23" t="s">
        <v>330</v>
      </c>
      <c r="I10" s="18"/>
      <c r="J10" s="18"/>
      <c r="K10" s="17"/>
      <c r="L10" s="17"/>
    </row>
    <row r="11" spans="1:15" s="17" customFormat="1">
      <c r="A11" s="251" t="s">
        <v>12</v>
      </c>
      <c r="B11" s="251"/>
      <c r="C11" s="252"/>
      <c r="D11" s="300">
        <f>SUM(D12:D31)</f>
        <v>5197</v>
      </c>
      <c r="E11" s="253">
        <f>SUM(E12:E31)</f>
        <v>8449313</v>
      </c>
      <c r="F11" s="75">
        <f>SUM(F12:F31)</f>
        <v>0</v>
      </c>
      <c r="G11" s="75">
        <f>SUM(G12:G31)</f>
        <v>0</v>
      </c>
      <c r="H11" s="75">
        <f>SUM(H12:H31)</f>
        <v>8449313</v>
      </c>
      <c r="I11" s="18"/>
      <c r="J11" s="18"/>
      <c r="O11" s="22"/>
    </row>
    <row r="12" spans="1:15" s="17" customFormat="1">
      <c r="A12" s="115">
        <v>1</v>
      </c>
      <c r="B12" s="72" t="s">
        <v>331</v>
      </c>
      <c r="C12" s="291" t="s">
        <v>40</v>
      </c>
      <c r="D12" s="292">
        <v>53</v>
      </c>
      <c r="E12" s="243">
        <v>79744</v>
      </c>
      <c r="F12" s="76"/>
      <c r="G12" s="76"/>
      <c r="H12" s="25">
        <f t="shared" ref="H12:H31" si="0">E12+G12</f>
        <v>79744</v>
      </c>
      <c r="I12" s="18"/>
      <c r="J12" s="18"/>
      <c r="O12" s="22"/>
    </row>
    <row r="13" spans="1:15" s="17" customFormat="1">
      <c r="A13" s="65">
        <v>2</v>
      </c>
      <c r="B13" s="66" t="s">
        <v>332</v>
      </c>
      <c r="C13" s="245" t="s">
        <v>41</v>
      </c>
      <c r="D13" s="293">
        <v>122</v>
      </c>
      <c r="E13" s="294">
        <v>168576</v>
      </c>
      <c r="F13" s="77"/>
      <c r="G13" s="77"/>
      <c r="H13" s="118">
        <f t="shared" si="0"/>
        <v>168576</v>
      </c>
      <c r="I13" s="18"/>
      <c r="J13" s="18"/>
      <c r="O13" s="22"/>
    </row>
    <row r="14" spans="1:15" s="17" customFormat="1">
      <c r="A14" s="65">
        <v>3</v>
      </c>
      <c r="B14" s="66" t="s">
        <v>333</v>
      </c>
      <c r="C14" s="245" t="s">
        <v>42</v>
      </c>
      <c r="D14" s="293">
        <v>211</v>
      </c>
      <c r="E14" s="294">
        <v>351494</v>
      </c>
      <c r="F14" s="77"/>
      <c r="G14" s="77"/>
      <c r="H14" s="118">
        <f t="shared" si="0"/>
        <v>351494</v>
      </c>
      <c r="I14" s="18"/>
      <c r="J14" s="18"/>
      <c r="O14" s="22"/>
    </row>
    <row r="15" spans="1:15" s="17" customFormat="1">
      <c r="A15" s="65">
        <v>4</v>
      </c>
      <c r="B15" s="66" t="s">
        <v>334</v>
      </c>
      <c r="C15" s="245" t="s">
        <v>43</v>
      </c>
      <c r="D15" s="295">
        <v>124</v>
      </c>
      <c r="E15" s="294">
        <v>205328</v>
      </c>
      <c r="F15" s="77"/>
      <c r="G15" s="77"/>
      <c r="H15" s="118">
        <f t="shared" si="0"/>
        <v>205328</v>
      </c>
      <c r="I15" s="18"/>
      <c r="J15" s="18"/>
      <c r="O15" s="22"/>
    </row>
    <row r="16" spans="1:15" s="17" customFormat="1">
      <c r="A16" s="65">
        <v>5</v>
      </c>
      <c r="B16" s="66" t="s">
        <v>335</v>
      </c>
      <c r="C16" s="245" t="s">
        <v>44</v>
      </c>
      <c r="D16" s="295">
        <v>223</v>
      </c>
      <c r="E16" s="294">
        <v>303072</v>
      </c>
      <c r="F16" s="77"/>
      <c r="G16" s="77"/>
      <c r="H16" s="118">
        <f t="shared" si="0"/>
        <v>303072</v>
      </c>
      <c r="I16" s="18"/>
      <c r="J16" s="18"/>
      <c r="O16" s="22"/>
    </row>
    <row r="17" spans="1:15" s="17" customFormat="1">
      <c r="A17" s="65">
        <v>6</v>
      </c>
      <c r="B17" s="66" t="s">
        <v>336</v>
      </c>
      <c r="C17" s="245" t="s">
        <v>45</v>
      </c>
      <c r="D17" s="293">
        <v>432</v>
      </c>
      <c r="E17" s="294">
        <v>719488</v>
      </c>
      <c r="F17" s="77"/>
      <c r="G17" s="77"/>
      <c r="H17" s="118">
        <f t="shared" si="0"/>
        <v>719488</v>
      </c>
      <c r="I17" s="18"/>
      <c r="J17" s="18"/>
      <c r="O17" s="22"/>
    </row>
    <row r="18" spans="1:15" s="17" customFormat="1">
      <c r="A18" s="65">
        <v>7</v>
      </c>
      <c r="B18" s="66" t="s">
        <v>337</v>
      </c>
      <c r="C18" s="245" t="s">
        <v>46</v>
      </c>
      <c r="D18" s="293">
        <v>225</v>
      </c>
      <c r="E18" s="294">
        <v>538296</v>
      </c>
      <c r="F18" s="77"/>
      <c r="G18" s="77"/>
      <c r="H18" s="118">
        <f t="shared" si="0"/>
        <v>538296</v>
      </c>
      <c r="I18" s="18"/>
      <c r="J18" s="18"/>
      <c r="O18" s="22"/>
    </row>
    <row r="19" spans="1:15" s="17" customFormat="1">
      <c r="A19" s="65">
        <v>8</v>
      </c>
      <c r="B19" s="66" t="s">
        <v>338</v>
      </c>
      <c r="C19" s="245" t="s">
        <v>47</v>
      </c>
      <c r="D19" s="293">
        <v>203</v>
      </c>
      <c r="E19" s="294">
        <v>227848</v>
      </c>
      <c r="F19" s="77"/>
      <c r="G19" s="77"/>
      <c r="H19" s="118">
        <f t="shared" si="0"/>
        <v>227848</v>
      </c>
      <c r="I19" s="18"/>
      <c r="J19" s="18"/>
      <c r="O19" s="22"/>
    </row>
    <row r="20" spans="1:15" s="17" customFormat="1">
      <c r="A20" s="65">
        <v>9</v>
      </c>
      <c r="B20" s="66" t="s">
        <v>339</v>
      </c>
      <c r="C20" s="245" t="s">
        <v>48</v>
      </c>
      <c r="D20" s="293">
        <v>92</v>
      </c>
      <c r="E20" s="294">
        <v>130552</v>
      </c>
      <c r="F20" s="77"/>
      <c r="G20" s="77"/>
      <c r="H20" s="118">
        <f t="shared" si="0"/>
        <v>130552</v>
      </c>
      <c r="I20" s="18"/>
      <c r="J20" s="18"/>
      <c r="O20" s="22"/>
    </row>
    <row r="21" spans="1:15" s="17" customFormat="1">
      <c r="A21" s="65">
        <v>10</v>
      </c>
      <c r="B21" s="66" t="s">
        <v>340</v>
      </c>
      <c r="C21" s="245" t="s">
        <v>49</v>
      </c>
      <c r="D21" s="293">
        <v>186</v>
      </c>
      <c r="E21" s="294">
        <v>276256</v>
      </c>
      <c r="F21" s="77"/>
      <c r="G21" s="77"/>
      <c r="H21" s="118">
        <f t="shared" si="0"/>
        <v>276256</v>
      </c>
      <c r="I21" s="18"/>
      <c r="J21" s="18"/>
      <c r="O21" s="22"/>
    </row>
    <row r="22" spans="1:15" s="17" customFormat="1">
      <c r="A22" s="65">
        <v>11</v>
      </c>
      <c r="B22" s="66" t="s">
        <v>341</v>
      </c>
      <c r="C22" s="245" t="s">
        <v>50</v>
      </c>
      <c r="D22" s="293">
        <v>67</v>
      </c>
      <c r="E22" s="294">
        <v>82248</v>
      </c>
      <c r="F22" s="77"/>
      <c r="G22" s="77"/>
      <c r="H22" s="118">
        <f t="shared" si="0"/>
        <v>82248</v>
      </c>
      <c r="I22" s="18"/>
      <c r="J22" s="18"/>
      <c r="O22" s="22"/>
    </row>
    <row r="23" spans="1:15" s="17" customFormat="1">
      <c r="A23" s="65">
        <v>12</v>
      </c>
      <c r="B23" s="73" t="s">
        <v>342</v>
      </c>
      <c r="C23" s="296" t="s">
        <v>51</v>
      </c>
      <c r="D23" s="293">
        <v>215</v>
      </c>
      <c r="E23" s="294">
        <v>329464</v>
      </c>
      <c r="F23" s="77"/>
      <c r="G23" s="77"/>
      <c r="H23" s="118">
        <f t="shared" si="0"/>
        <v>329464</v>
      </c>
      <c r="I23" s="18"/>
      <c r="J23" s="18"/>
      <c r="O23" s="22"/>
    </row>
    <row r="24" spans="1:15" s="17" customFormat="1">
      <c r="A24" s="65">
        <v>13</v>
      </c>
      <c r="B24" s="73" t="s">
        <v>343</v>
      </c>
      <c r="C24" s="297" t="s">
        <v>52</v>
      </c>
      <c r="D24" s="293">
        <v>950</v>
      </c>
      <c r="E24" s="294">
        <v>1453672</v>
      </c>
      <c r="F24" s="77"/>
      <c r="G24" s="77"/>
      <c r="H24" s="118">
        <f t="shared" si="0"/>
        <v>1453672</v>
      </c>
      <c r="I24" s="18"/>
      <c r="J24" s="18"/>
      <c r="O24" s="22"/>
    </row>
    <row r="25" spans="1:15" s="17" customFormat="1">
      <c r="A25" s="65">
        <v>14</v>
      </c>
      <c r="B25" s="73" t="s">
        <v>344</v>
      </c>
      <c r="C25" s="296" t="s">
        <v>53</v>
      </c>
      <c r="D25" s="293">
        <v>276</v>
      </c>
      <c r="E25" s="294">
        <v>505768</v>
      </c>
      <c r="F25" s="77"/>
      <c r="G25" s="77"/>
      <c r="H25" s="118">
        <f t="shared" si="0"/>
        <v>505768</v>
      </c>
      <c r="I25" s="18"/>
      <c r="J25" s="18"/>
      <c r="O25" s="22"/>
    </row>
    <row r="26" spans="1:15" s="17" customFormat="1">
      <c r="A26" s="65">
        <v>15</v>
      </c>
      <c r="B26" s="73" t="s">
        <v>345</v>
      </c>
      <c r="C26" s="296" t="s">
        <v>54</v>
      </c>
      <c r="D26" s="293">
        <v>412</v>
      </c>
      <c r="E26" s="294">
        <v>676792</v>
      </c>
      <c r="F26" s="77"/>
      <c r="G26" s="77"/>
      <c r="H26" s="118">
        <f t="shared" si="0"/>
        <v>676792</v>
      </c>
      <c r="I26" s="18"/>
      <c r="J26" s="18"/>
      <c r="O26" s="22"/>
    </row>
    <row r="27" spans="1:15" s="17" customFormat="1">
      <c r="A27" s="65">
        <v>16</v>
      </c>
      <c r="B27" s="66" t="s">
        <v>346</v>
      </c>
      <c r="C27" s="245" t="s">
        <v>55</v>
      </c>
      <c r="D27" s="293">
        <v>702</v>
      </c>
      <c r="E27" s="294">
        <v>1245224</v>
      </c>
      <c r="F27" s="77"/>
      <c r="G27" s="77"/>
      <c r="H27" s="118">
        <f t="shared" si="0"/>
        <v>1245224</v>
      </c>
      <c r="I27" s="18"/>
      <c r="J27" s="18"/>
      <c r="O27" s="22"/>
    </row>
    <row r="28" spans="1:15" s="17" customFormat="1">
      <c r="A28" s="65">
        <v>17</v>
      </c>
      <c r="B28" s="66" t="s">
        <v>347</v>
      </c>
      <c r="C28" s="245" t="s">
        <v>56</v>
      </c>
      <c r="D28" s="293">
        <v>155</v>
      </c>
      <c r="E28" s="294">
        <v>229889</v>
      </c>
      <c r="F28" s="77"/>
      <c r="G28" s="77"/>
      <c r="H28" s="118">
        <f t="shared" si="0"/>
        <v>229889</v>
      </c>
      <c r="I28" s="18"/>
      <c r="J28" s="18"/>
      <c r="O28" s="22"/>
    </row>
    <row r="29" spans="1:15" s="17" customFormat="1">
      <c r="A29" s="65">
        <v>18</v>
      </c>
      <c r="B29" s="66" t="s">
        <v>348</v>
      </c>
      <c r="C29" s="245" t="s">
        <v>57</v>
      </c>
      <c r="D29" s="293">
        <v>101</v>
      </c>
      <c r="E29" s="294">
        <v>174576</v>
      </c>
      <c r="F29" s="77"/>
      <c r="G29" s="77"/>
      <c r="H29" s="118">
        <f t="shared" si="0"/>
        <v>174576</v>
      </c>
      <c r="I29" s="18"/>
      <c r="J29" s="18"/>
      <c r="O29" s="22"/>
    </row>
    <row r="30" spans="1:15" s="17" customFormat="1">
      <c r="A30" s="65">
        <v>19</v>
      </c>
      <c r="B30" s="66" t="s">
        <v>349</v>
      </c>
      <c r="C30" s="245" t="s">
        <v>58</v>
      </c>
      <c r="D30" s="298">
        <v>448</v>
      </c>
      <c r="E30" s="294">
        <v>707536</v>
      </c>
      <c r="F30" s="78"/>
      <c r="G30" s="78"/>
      <c r="H30" s="118">
        <f t="shared" si="0"/>
        <v>707536</v>
      </c>
      <c r="I30" s="18"/>
      <c r="J30" s="18"/>
      <c r="O30" s="22"/>
    </row>
    <row r="31" spans="1:15" s="17" customFormat="1">
      <c r="A31" s="68">
        <v>20</v>
      </c>
      <c r="B31" s="69" t="s">
        <v>350</v>
      </c>
      <c r="C31" s="249" t="s">
        <v>329</v>
      </c>
      <c r="D31" s="299">
        <v>0</v>
      </c>
      <c r="E31" s="250">
        <v>43490</v>
      </c>
      <c r="F31" s="79"/>
      <c r="G31" s="79"/>
      <c r="H31" s="27">
        <f t="shared" si="0"/>
        <v>43490</v>
      </c>
      <c r="I31" s="18"/>
      <c r="J31" s="18"/>
      <c r="O31" s="22"/>
    </row>
    <row r="32" spans="1:15" s="17" customFormat="1" ht="14.25">
      <c r="D32" s="238"/>
      <c r="G32" s="22"/>
      <c r="I32" s="18"/>
      <c r="J32" s="18"/>
      <c r="O32" s="22"/>
    </row>
    <row r="33" spans="3:15" s="17" customFormat="1" ht="14.25">
      <c r="I33" s="18"/>
      <c r="J33" s="18"/>
      <c r="M33" s="22"/>
      <c r="N33" s="22"/>
      <c r="O33" s="22"/>
    </row>
    <row r="34" spans="3:15" s="17" customFormat="1">
      <c r="C34" s="132" t="s">
        <v>865</v>
      </c>
      <c r="I34" s="18"/>
      <c r="J34" s="18"/>
      <c r="M34" s="22"/>
      <c r="N34" s="22"/>
      <c r="O34" s="22"/>
    </row>
    <row r="35" spans="3:15" s="17" customFormat="1" ht="14.25">
      <c r="I35" s="18"/>
      <c r="J35" s="18"/>
      <c r="M35" s="22"/>
      <c r="N35" s="22"/>
      <c r="O35" s="22"/>
    </row>
    <row r="36" spans="3:15" s="17" customFormat="1" ht="14.25">
      <c r="I36" s="18"/>
      <c r="J36" s="18"/>
      <c r="M36" s="22"/>
      <c r="N36" s="22"/>
      <c r="O36" s="22"/>
    </row>
    <row r="37" spans="3:15" s="17" customFormat="1" ht="14.25">
      <c r="I37" s="18"/>
      <c r="J37" s="18"/>
      <c r="M37" s="22"/>
      <c r="N37" s="22"/>
      <c r="O37" s="22"/>
    </row>
    <row r="38" spans="3:15" s="17" customFormat="1" ht="14.25">
      <c r="I38" s="18"/>
      <c r="J38" s="18"/>
      <c r="M38" s="22"/>
      <c r="N38" s="22"/>
      <c r="O38" s="22"/>
    </row>
    <row r="39" spans="3:15" s="17" customFormat="1" ht="14.25">
      <c r="I39" s="18"/>
      <c r="J39" s="18"/>
      <c r="M39" s="22"/>
      <c r="N39" s="22"/>
      <c r="O39" s="22"/>
    </row>
    <row r="40" spans="3:15" s="17" customFormat="1" ht="14.25">
      <c r="I40" s="18"/>
      <c r="J40" s="18"/>
      <c r="M40" s="22"/>
      <c r="N40" s="22"/>
      <c r="O40" s="22"/>
    </row>
    <row r="41" spans="3:15" s="17" customFormat="1" ht="14.25">
      <c r="I41" s="18"/>
      <c r="J41" s="18"/>
      <c r="M41" s="22"/>
      <c r="N41" s="22"/>
      <c r="O41" s="22"/>
    </row>
    <row r="42" spans="3:15" s="17" customFormat="1" ht="14.25">
      <c r="I42" s="18"/>
      <c r="J42" s="18"/>
      <c r="M42" s="22"/>
      <c r="N42" s="22"/>
      <c r="O42" s="22"/>
    </row>
    <row r="43" spans="3:15" s="17" customFormat="1" ht="14.25">
      <c r="I43" s="18"/>
      <c r="J43" s="18"/>
      <c r="M43" s="22"/>
      <c r="N43" s="22"/>
      <c r="O43" s="22"/>
    </row>
    <row r="44" spans="3:15" s="17" customFormat="1" ht="14.25">
      <c r="I44" s="18"/>
      <c r="J44" s="18"/>
      <c r="M44" s="22"/>
      <c r="N44" s="22"/>
      <c r="O44" s="22"/>
    </row>
    <row r="45" spans="3:15" s="17" customFormat="1" ht="14.25">
      <c r="I45" s="18"/>
      <c r="J45" s="18"/>
      <c r="M45" s="22"/>
      <c r="N45" s="22"/>
      <c r="O45" s="22"/>
    </row>
    <row r="46" spans="3:15" s="17" customFormat="1" ht="14.25">
      <c r="I46" s="18"/>
      <c r="J46" s="18"/>
      <c r="M46" s="22"/>
      <c r="N46" s="22"/>
      <c r="O46" s="22"/>
    </row>
    <row r="47" spans="3:15" s="17" customFormat="1" ht="14.25">
      <c r="I47" s="18"/>
      <c r="J47" s="18"/>
      <c r="M47" s="22"/>
      <c r="N47" s="22"/>
      <c r="O47" s="22"/>
    </row>
    <row r="48" spans="3:15" s="17" customFormat="1" ht="14.25">
      <c r="I48" s="18"/>
      <c r="J48" s="18"/>
      <c r="M48" s="22"/>
      <c r="N48" s="22"/>
      <c r="O48" s="22"/>
    </row>
    <row r="49" spans="9:15" s="17" customFormat="1" ht="14.25">
      <c r="I49" s="18"/>
      <c r="J49" s="18"/>
      <c r="M49" s="22"/>
      <c r="N49" s="22"/>
      <c r="O49" s="22"/>
    </row>
    <row r="50" spans="9:15" s="17" customFormat="1" ht="14.25">
      <c r="I50" s="18"/>
      <c r="J50" s="18"/>
      <c r="M50" s="22"/>
      <c r="N50" s="22"/>
      <c r="O50" s="22"/>
    </row>
    <row r="51" spans="9:15" s="17" customFormat="1" ht="14.25">
      <c r="I51" s="18"/>
      <c r="J51" s="18"/>
      <c r="M51" s="22"/>
      <c r="N51" s="22"/>
      <c r="O51" s="22"/>
    </row>
    <row r="52" spans="9:15" s="17" customFormat="1" ht="14.25">
      <c r="I52" s="18"/>
      <c r="J52" s="18"/>
      <c r="M52" s="22"/>
      <c r="N52" s="22"/>
      <c r="O52" s="22"/>
    </row>
    <row r="53" spans="9:15" s="17" customFormat="1" ht="14.25">
      <c r="I53" s="18"/>
      <c r="J53" s="18"/>
      <c r="M53" s="22"/>
      <c r="N53" s="22"/>
      <c r="O53" s="22"/>
    </row>
    <row r="54" spans="9:15" s="17" customFormat="1" ht="14.25">
      <c r="I54" s="18"/>
      <c r="J54" s="18"/>
      <c r="M54" s="22"/>
      <c r="N54" s="22"/>
      <c r="O54" s="22"/>
    </row>
    <row r="55" spans="9:15" s="17" customFormat="1" ht="14.25">
      <c r="I55" s="18"/>
      <c r="J55" s="18"/>
      <c r="M55" s="22"/>
      <c r="N55" s="22"/>
      <c r="O55" s="22"/>
    </row>
    <row r="56" spans="9:15" s="17" customFormat="1" ht="14.25">
      <c r="I56" s="18"/>
      <c r="J56" s="18"/>
      <c r="M56" s="22"/>
      <c r="N56" s="22"/>
      <c r="O56" s="22"/>
    </row>
    <row r="57" spans="9:15" s="17" customFormat="1" ht="12"/>
    <row r="58" spans="9:15" s="17" customFormat="1" ht="12"/>
    <row r="59" spans="9:15" s="17" customFormat="1" ht="12"/>
    <row r="60" spans="9:15" s="17" customFormat="1" ht="12"/>
    <row r="61" spans="9:15" s="17" customFormat="1" ht="12"/>
    <row r="62" spans="9:15" s="17" customFormat="1" ht="12"/>
    <row r="63" spans="9:15" s="17" customFormat="1" ht="12"/>
    <row r="64" spans="9:15" s="17" customFormat="1" ht="12"/>
    <row r="65" s="17" customFormat="1" ht="12"/>
    <row r="66" s="17" customFormat="1" ht="12"/>
    <row r="67" s="17" customFormat="1" ht="12"/>
    <row r="68" s="17" customFormat="1" ht="12"/>
    <row r="69" s="17" customFormat="1" ht="12"/>
    <row r="70" s="17" customFormat="1" ht="12"/>
    <row r="71" s="17" customFormat="1" ht="12"/>
    <row r="72" s="17" customFormat="1" ht="12"/>
    <row r="73" s="17" customFormat="1" ht="12"/>
    <row r="74" s="17" customFormat="1" ht="12"/>
    <row r="75" s="17" customFormat="1" ht="12"/>
    <row r="76" s="17" customFormat="1" ht="12"/>
    <row r="77" s="17" customFormat="1" ht="12"/>
    <row r="78" s="17" customFormat="1" ht="12"/>
    <row r="79" s="17" customFormat="1" ht="12"/>
    <row r="80" s="17" customFormat="1" ht="12"/>
    <row r="81" s="17" customFormat="1" ht="12"/>
    <row r="82" s="17" customFormat="1" ht="12"/>
    <row r="83" s="17" customFormat="1" ht="12"/>
    <row r="84" s="17" customFormat="1" ht="12"/>
    <row r="85" s="17" customFormat="1" ht="12"/>
    <row r="86" s="17" customFormat="1" ht="12"/>
    <row r="87" s="17" customFormat="1" ht="12"/>
    <row r="88" s="17" customFormat="1" ht="12"/>
    <row r="89" s="17" customFormat="1" ht="12"/>
    <row r="90" s="17" customFormat="1" ht="12"/>
    <row r="91" s="17" customFormat="1" ht="12"/>
    <row r="92" s="17" customFormat="1" ht="12"/>
    <row r="93" s="17" customFormat="1" ht="12"/>
    <row r="94" s="17" customFormat="1" ht="12"/>
    <row r="95" s="17" customFormat="1" ht="12"/>
    <row r="96" s="17" customFormat="1" ht="12"/>
    <row r="97" s="17" customFormat="1" ht="12"/>
    <row r="98" s="17" customFormat="1" ht="12"/>
    <row r="99" s="17" customFormat="1" ht="12"/>
    <row r="100" s="17" customFormat="1" ht="12"/>
    <row r="101" s="17" customFormat="1" ht="12"/>
    <row r="102" s="17" customFormat="1" ht="12"/>
    <row r="103" s="17" customFormat="1" ht="12"/>
    <row r="104" s="17" customFormat="1" ht="12"/>
    <row r="105" s="17" customFormat="1" ht="12"/>
    <row r="106" s="17" customFormat="1" ht="12"/>
    <row r="107" s="17" customFormat="1" ht="12"/>
    <row r="108" s="17" customFormat="1" ht="12"/>
    <row r="109" s="17" customFormat="1" ht="12"/>
    <row r="110" s="17" customFormat="1" ht="12"/>
    <row r="111" s="17" customFormat="1" ht="12"/>
    <row r="112" s="17" customFormat="1" ht="12"/>
    <row r="113" spans="10:14" s="17" customFormat="1" ht="12"/>
    <row r="114" spans="10:14" s="17" customFormat="1" ht="12"/>
    <row r="115" spans="10:14" s="17" customFormat="1" ht="12"/>
    <row r="116" spans="10:14" s="17" customFormat="1" ht="12"/>
    <row r="117" spans="10:14" s="17" customFormat="1" ht="12"/>
    <row r="118" spans="10:14" s="17" customFormat="1" ht="12"/>
    <row r="119" spans="10:14" s="17" customFormat="1" ht="12"/>
    <row r="120" spans="10:14" s="17" customFormat="1" ht="12"/>
    <row r="121" spans="10:14" s="17" customFormat="1" ht="12"/>
    <row r="122" spans="10:14" s="17" customFormat="1" ht="12"/>
    <row r="123" spans="10:14" s="17" customFormat="1">
      <c r="J123" s="3"/>
      <c r="K123" s="3"/>
      <c r="L123" s="3"/>
      <c r="M123" s="3"/>
      <c r="N123" s="3"/>
    </row>
  </sheetData>
  <mergeCells count="3">
    <mergeCell ref="A5:H5"/>
    <mergeCell ref="A6:H6"/>
    <mergeCell ref="A7:H7"/>
  </mergeCells>
  <pageMargins left="0.70866141732283505" right="0.31496062992126" top="0.74803149606299202" bottom="0.74803149606299202" header="0.31496062992126" footer="0.31496062992126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/>
    <pageSetUpPr fitToPage="1"/>
  </sheetPr>
  <dimension ref="A1:L94"/>
  <sheetViews>
    <sheetView workbookViewId="0">
      <selection activeCell="D23" sqref="D23"/>
    </sheetView>
  </sheetViews>
  <sheetFormatPr defaultRowHeight="12.75" outlineLevelCol="1"/>
  <cols>
    <col min="1" max="1" width="6.28515625" style="8" customWidth="1"/>
    <col min="2" max="2" width="29.42578125" style="8" customWidth="1"/>
    <col min="3" max="3" width="17.42578125" style="39" customWidth="1"/>
    <col min="4" max="5" width="17.42578125" style="8" customWidth="1"/>
    <col min="6" max="8" width="12.7109375" style="8" hidden="1" customWidth="1" outlineLevel="1"/>
    <col min="9" max="9" width="14.7109375" style="8" hidden="1" customWidth="1" outlineLevel="1"/>
    <col min="10" max="10" width="15" style="8" hidden="1" customWidth="1" outlineLevel="1"/>
    <col min="11" max="11" width="14.28515625" style="8" hidden="1" customWidth="1" outlineLevel="1"/>
    <col min="12" max="12" width="12.5703125" style="8" customWidth="1" collapsed="1"/>
    <col min="13" max="247" width="9.140625" style="8"/>
    <col min="248" max="248" width="3.85546875" style="8" bestFit="1" customWidth="1"/>
    <col min="249" max="249" width="4.140625" style="8" bestFit="1" customWidth="1"/>
    <col min="250" max="250" width="52.7109375" style="8" customWidth="1"/>
    <col min="251" max="252" width="13.85546875" style="8" customWidth="1"/>
    <col min="253" max="257" width="0" style="8" hidden="1" customWidth="1"/>
    <col min="258" max="258" width="16" style="8" customWidth="1"/>
    <col min="259" max="259" width="13.7109375" style="8" customWidth="1"/>
    <col min="260" max="260" width="13" style="8" customWidth="1"/>
    <col min="261" max="503" width="9.140625" style="8"/>
    <col min="504" max="504" width="3.85546875" style="8" bestFit="1" customWidth="1"/>
    <col min="505" max="505" width="4.140625" style="8" bestFit="1" customWidth="1"/>
    <col min="506" max="506" width="52.7109375" style="8" customWidth="1"/>
    <col min="507" max="508" width="13.85546875" style="8" customWidth="1"/>
    <col min="509" max="513" width="0" style="8" hidden="1" customWidth="1"/>
    <col min="514" max="514" width="16" style="8" customWidth="1"/>
    <col min="515" max="515" width="13.7109375" style="8" customWidth="1"/>
    <col min="516" max="516" width="13" style="8" customWidth="1"/>
    <col min="517" max="759" width="9.140625" style="8"/>
    <col min="760" max="760" width="3.85546875" style="8" bestFit="1" customWidth="1"/>
    <col min="761" max="761" width="4.140625" style="8" bestFit="1" customWidth="1"/>
    <col min="762" max="762" width="52.7109375" style="8" customWidth="1"/>
    <col min="763" max="764" width="13.85546875" style="8" customWidth="1"/>
    <col min="765" max="769" width="0" style="8" hidden="1" customWidth="1"/>
    <col min="770" max="770" width="16" style="8" customWidth="1"/>
    <col min="771" max="771" width="13.7109375" style="8" customWidth="1"/>
    <col min="772" max="772" width="13" style="8" customWidth="1"/>
    <col min="773" max="1015" width="9.140625" style="8"/>
    <col min="1016" max="1016" width="3.85546875" style="8" bestFit="1" customWidth="1"/>
    <col min="1017" max="1017" width="4.140625" style="8" bestFit="1" customWidth="1"/>
    <col min="1018" max="1018" width="52.7109375" style="8" customWidth="1"/>
    <col min="1019" max="1020" width="13.85546875" style="8" customWidth="1"/>
    <col min="1021" max="1025" width="0" style="8" hidden="1" customWidth="1"/>
    <col min="1026" max="1026" width="16" style="8" customWidth="1"/>
    <col min="1027" max="1027" width="13.7109375" style="8" customWidth="1"/>
    <col min="1028" max="1028" width="13" style="8" customWidth="1"/>
    <col min="1029" max="1271" width="9.140625" style="8"/>
    <col min="1272" max="1272" width="3.85546875" style="8" bestFit="1" customWidth="1"/>
    <col min="1273" max="1273" width="4.140625" style="8" bestFit="1" customWidth="1"/>
    <col min="1274" max="1274" width="52.7109375" style="8" customWidth="1"/>
    <col min="1275" max="1276" width="13.85546875" style="8" customWidth="1"/>
    <col min="1277" max="1281" width="0" style="8" hidden="1" customWidth="1"/>
    <col min="1282" max="1282" width="16" style="8" customWidth="1"/>
    <col min="1283" max="1283" width="13.7109375" style="8" customWidth="1"/>
    <col min="1284" max="1284" width="13" style="8" customWidth="1"/>
    <col min="1285" max="1527" width="9.140625" style="8"/>
    <col min="1528" max="1528" width="3.85546875" style="8" bestFit="1" customWidth="1"/>
    <col min="1529" max="1529" width="4.140625" style="8" bestFit="1" customWidth="1"/>
    <col min="1530" max="1530" width="52.7109375" style="8" customWidth="1"/>
    <col min="1531" max="1532" width="13.85546875" style="8" customWidth="1"/>
    <col min="1533" max="1537" width="0" style="8" hidden="1" customWidth="1"/>
    <col min="1538" max="1538" width="16" style="8" customWidth="1"/>
    <col min="1539" max="1539" width="13.7109375" style="8" customWidth="1"/>
    <col min="1540" max="1540" width="13" style="8" customWidth="1"/>
    <col min="1541" max="1783" width="9.140625" style="8"/>
    <col min="1784" max="1784" width="3.85546875" style="8" bestFit="1" customWidth="1"/>
    <col min="1785" max="1785" width="4.140625" style="8" bestFit="1" customWidth="1"/>
    <col min="1786" max="1786" width="52.7109375" style="8" customWidth="1"/>
    <col min="1787" max="1788" width="13.85546875" style="8" customWidth="1"/>
    <col min="1789" max="1793" width="0" style="8" hidden="1" customWidth="1"/>
    <col min="1794" max="1794" width="16" style="8" customWidth="1"/>
    <col min="1795" max="1795" width="13.7109375" style="8" customWidth="1"/>
    <col min="1796" max="1796" width="13" style="8" customWidth="1"/>
    <col min="1797" max="2039" width="9.140625" style="8"/>
    <col min="2040" max="2040" width="3.85546875" style="8" bestFit="1" customWidth="1"/>
    <col min="2041" max="2041" width="4.140625" style="8" bestFit="1" customWidth="1"/>
    <col min="2042" max="2042" width="52.7109375" style="8" customWidth="1"/>
    <col min="2043" max="2044" width="13.85546875" style="8" customWidth="1"/>
    <col min="2045" max="2049" width="0" style="8" hidden="1" customWidth="1"/>
    <col min="2050" max="2050" width="16" style="8" customWidth="1"/>
    <col min="2051" max="2051" width="13.7109375" style="8" customWidth="1"/>
    <col min="2052" max="2052" width="13" style="8" customWidth="1"/>
    <col min="2053" max="2295" width="9.140625" style="8"/>
    <col min="2296" max="2296" width="3.85546875" style="8" bestFit="1" customWidth="1"/>
    <col min="2297" max="2297" width="4.140625" style="8" bestFit="1" customWidth="1"/>
    <col min="2298" max="2298" width="52.7109375" style="8" customWidth="1"/>
    <col min="2299" max="2300" width="13.85546875" style="8" customWidth="1"/>
    <col min="2301" max="2305" width="0" style="8" hidden="1" customWidth="1"/>
    <col min="2306" max="2306" width="16" style="8" customWidth="1"/>
    <col min="2307" max="2307" width="13.7109375" style="8" customWidth="1"/>
    <col min="2308" max="2308" width="13" style="8" customWidth="1"/>
    <col min="2309" max="2551" width="9.140625" style="8"/>
    <col min="2552" max="2552" width="3.85546875" style="8" bestFit="1" customWidth="1"/>
    <col min="2553" max="2553" width="4.140625" style="8" bestFit="1" customWidth="1"/>
    <col min="2554" max="2554" width="52.7109375" style="8" customWidth="1"/>
    <col min="2555" max="2556" width="13.85546875" style="8" customWidth="1"/>
    <col min="2557" max="2561" width="0" style="8" hidden="1" customWidth="1"/>
    <col min="2562" max="2562" width="16" style="8" customWidth="1"/>
    <col min="2563" max="2563" width="13.7109375" style="8" customWidth="1"/>
    <col min="2564" max="2564" width="13" style="8" customWidth="1"/>
    <col min="2565" max="2807" width="9.140625" style="8"/>
    <col min="2808" max="2808" width="3.85546875" style="8" bestFit="1" customWidth="1"/>
    <col min="2809" max="2809" width="4.140625" style="8" bestFit="1" customWidth="1"/>
    <col min="2810" max="2810" width="52.7109375" style="8" customWidth="1"/>
    <col min="2811" max="2812" width="13.85546875" style="8" customWidth="1"/>
    <col min="2813" max="2817" width="0" style="8" hidden="1" customWidth="1"/>
    <col min="2818" max="2818" width="16" style="8" customWidth="1"/>
    <col min="2819" max="2819" width="13.7109375" style="8" customWidth="1"/>
    <col min="2820" max="2820" width="13" style="8" customWidth="1"/>
    <col min="2821" max="3063" width="9.140625" style="8"/>
    <col min="3064" max="3064" width="3.85546875" style="8" bestFit="1" customWidth="1"/>
    <col min="3065" max="3065" width="4.140625" style="8" bestFit="1" customWidth="1"/>
    <col min="3066" max="3066" width="52.7109375" style="8" customWidth="1"/>
    <col min="3067" max="3068" width="13.85546875" style="8" customWidth="1"/>
    <col min="3069" max="3073" width="0" style="8" hidden="1" customWidth="1"/>
    <col min="3074" max="3074" width="16" style="8" customWidth="1"/>
    <col min="3075" max="3075" width="13.7109375" style="8" customWidth="1"/>
    <col min="3076" max="3076" width="13" style="8" customWidth="1"/>
    <col min="3077" max="3319" width="9.140625" style="8"/>
    <col min="3320" max="3320" width="3.85546875" style="8" bestFit="1" customWidth="1"/>
    <col min="3321" max="3321" width="4.140625" style="8" bestFit="1" customWidth="1"/>
    <col min="3322" max="3322" width="52.7109375" style="8" customWidth="1"/>
    <col min="3323" max="3324" width="13.85546875" style="8" customWidth="1"/>
    <col min="3325" max="3329" width="0" style="8" hidden="1" customWidth="1"/>
    <col min="3330" max="3330" width="16" style="8" customWidth="1"/>
    <col min="3331" max="3331" width="13.7109375" style="8" customWidth="1"/>
    <col min="3332" max="3332" width="13" style="8" customWidth="1"/>
    <col min="3333" max="3575" width="9.140625" style="8"/>
    <col min="3576" max="3576" width="3.85546875" style="8" bestFit="1" customWidth="1"/>
    <col min="3577" max="3577" width="4.140625" style="8" bestFit="1" customWidth="1"/>
    <col min="3578" max="3578" width="52.7109375" style="8" customWidth="1"/>
    <col min="3579" max="3580" width="13.85546875" style="8" customWidth="1"/>
    <col min="3581" max="3585" width="0" style="8" hidden="1" customWidth="1"/>
    <col min="3586" max="3586" width="16" style="8" customWidth="1"/>
    <col min="3587" max="3587" width="13.7109375" style="8" customWidth="1"/>
    <col min="3588" max="3588" width="13" style="8" customWidth="1"/>
    <col min="3589" max="3831" width="9.140625" style="8"/>
    <col min="3832" max="3832" width="3.85546875" style="8" bestFit="1" customWidth="1"/>
    <col min="3833" max="3833" width="4.140625" style="8" bestFit="1" customWidth="1"/>
    <col min="3834" max="3834" width="52.7109375" style="8" customWidth="1"/>
    <col min="3835" max="3836" width="13.85546875" style="8" customWidth="1"/>
    <col min="3837" max="3841" width="0" style="8" hidden="1" customWidth="1"/>
    <col min="3842" max="3842" width="16" style="8" customWidth="1"/>
    <col min="3843" max="3843" width="13.7109375" style="8" customWidth="1"/>
    <col min="3844" max="3844" width="13" style="8" customWidth="1"/>
    <col min="3845" max="4087" width="9.140625" style="8"/>
    <col min="4088" max="4088" width="3.85546875" style="8" bestFit="1" customWidth="1"/>
    <col min="4089" max="4089" width="4.140625" style="8" bestFit="1" customWidth="1"/>
    <col min="4090" max="4090" width="52.7109375" style="8" customWidth="1"/>
    <col min="4091" max="4092" width="13.85546875" style="8" customWidth="1"/>
    <col min="4093" max="4097" width="0" style="8" hidden="1" customWidth="1"/>
    <col min="4098" max="4098" width="16" style="8" customWidth="1"/>
    <col min="4099" max="4099" width="13.7109375" style="8" customWidth="1"/>
    <col min="4100" max="4100" width="13" style="8" customWidth="1"/>
    <col min="4101" max="4343" width="9.140625" style="8"/>
    <col min="4344" max="4344" width="3.85546875" style="8" bestFit="1" customWidth="1"/>
    <col min="4345" max="4345" width="4.140625" style="8" bestFit="1" customWidth="1"/>
    <col min="4346" max="4346" width="52.7109375" style="8" customWidth="1"/>
    <col min="4347" max="4348" width="13.85546875" style="8" customWidth="1"/>
    <col min="4349" max="4353" width="0" style="8" hidden="1" customWidth="1"/>
    <col min="4354" max="4354" width="16" style="8" customWidth="1"/>
    <col min="4355" max="4355" width="13.7109375" style="8" customWidth="1"/>
    <col min="4356" max="4356" width="13" style="8" customWidth="1"/>
    <col min="4357" max="4599" width="9.140625" style="8"/>
    <col min="4600" max="4600" width="3.85546875" style="8" bestFit="1" customWidth="1"/>
    <col min="4601" max="4601" width="4.140625" style="8" bestFit="1" customWidth="1"/>
    <col min="4602" max="4602" width="52.7109375" style="8" customWidth="1"/>
    <col min="4603" max="4604" width="13.85546875" style="8" customWidth="1"/>
    <col min="4605" max="4609" width="0" style="8" hidden="1" customWidth="1"/>
    <col min="4610" max="4610" width="16" style="8" customWidth="1"/>
    <col min="4611" max="4611" width="13.7109375" style="8" customWidth="1"/>
    <col min="4612" max="4612" width="13" style="8" customWidth="1"/>
    <col min="4613" max="4855" width="9.140625" style="8"/>
    <col min="4856" max="4856" width="3.85546875" style="8" bestFit="1" customWidth="1"/>
    <col min="4857" max="4857" width="4.140625" style="8" bestFit="1" customWidth="1"/>
    <col min="4858" max="4858" width="52.7109375" style="8" customWidth="1"/>
    <col min="4859" max="4860" width="13.85546875" style="8" customWidth="1"/>
    <col min="4861" max="4865" width="0" style="8" hidden="1" customWidth="1"/>
    <col min="4866" max="4866" width="16" style="8" customWidth="1"/>
    <col min="4867" max="4867" width="13.7109375" style="8" customWidth="1"/>
    <col min="4868" max="4868" width="13" style="8" customWidth="1"/>
    <col min="4869" max="5111" width="9.140625" style="8"/>
    <col min="5112" max="5112" width="3.85546875" style="8" bestFit="1" customWidth="1"/>
    <col min="5113" max="5113" width="4.140625" style="8" bestFit="1" customWidth="1"/>
    <col min="5114" max="5114" width="52.7109375" style="8" customWidth="1"/>
    <col min="5115" max="5116" width="13.85546875" style="8" customWidth="1"/>
    <col min="5117" max="5121" width="0" style="8" hidden="1" customWidth="1"/>
    <col min="5122" max="5122" width="16" style="8" customWidth="1"/>
    <col min="5123" max="5123" width="13.7109375" style="8" customWidth="1"/>
    <col min="5124" max="5124" width="13" style="8" customWidth="1"/>
    <col min="5125" max="5367" width="9.140625" style="8"/>
    <col min="5368" max="5368" width="3.85546875" style="8" bestFit="1" customWidth="1"/>
    <col min="5369" max="5369" width="4.140625" style="8" bestFit="1" customWidth="1"/>
    <col min="5370" max="5370" width="52.7109375" style="8" customWidth="1"/>
    <col min="5371" max="5372" width="13.85546875" style="8" customWidth="1"/>
    <col min="5373" max="5377" width="0" style="8" hidden="1" customWidth="1"/>
    <col min="5378" max="5378" width="16" style="8" customWidth="1"/>
    <col min="5379" max="5379" width="13.7109375" style="8" customWidth="1"/>
    <col min="5380" max="5380" width="13" style="8" customWidth="1"/>
    <col min="5381" max="5623" width="9.140625" style="8"/>
    <col min="5624" max="5624" width="3.85546875" style="8" bestFit="1" customWidth="1"/>
    <col min="5625" max="5625" width="4.140625" style="8" bestFit="1" customWidth="1"/>
    <col min="5626" max="5626" width="52.7109375" style="8" customWidth="1"/>
    <col min="5627" max="5628" width="13.85546875" style="8" customWidth="1"/>
    <col min="5629" max="5633" width="0" style="8" hidden="1" customWidth="1"/>
    <col min="5634" max="5634" width="16" style="8" customWidth="1"/>
    <col min="5635" max="5635" width="13.7109375" style="8" customWidth="1"/>
    <col min="5636" max="5636" width="13" style="8" customWidth="1"/>
    <col min="5637" max="5879" width="9.140625" style="8"/>
    <col min="5880" max="5880" width="3.85546875" style="8" bestFit="1" customWidth="1"/>
    <col min="5881" max="5881" width="4.140625" style="8" bestFit="1" customWidth="1"/>
    <col min="5882" max="5882" width="52.7109375" style="8" customWidth="1"/>
    <col min="5883" max="5884" width="13.85546875" style="8" customWidth="1"/>
    <col min="5885" max="5889" width="0" style="8" hidden="1" customWidth="1"/>
    <col min="5890" max="5890" width="16" style="8" customWidth="1"/>
    <col min="5891" max="5891" width="13.7109375" style="8" customWidth="1"/>
    <col min="5892" max="5892" width="13" style="8" customWidth="1"/>
    <col min="5893" max="6135" width="9.140625" style="8"/>
    <col min="6136" max="6136" width="3.85546875" style="8" bestFit="1" customWidth="1"/>
    <col min="6137" max="6137" width="4.140625" style="8" bestFit="1" customWidth="1"/>
    <col min="6138" max="6138" width="52.7109375" style="8" customWidth="1"/>
    <col min="6139" max="6140" width="13.85546875" style="8" customWidth="1"/>
    <col min="6141" max="6145" width="0" style="8" hidden="1" customWidth="1"/>
    <col min="6146" max="6146" width="16" style="8" customWidth="1"/>
    <col min="6147" max="6147" width="13.7109375" style="8" customWidth="1"/>
    <col min="6148" max="6148" width="13" style="8" customWidth="1"/>
    <col min="6149" max="6391" width="9.140625" style="8"/>
    <col min="6392" max="6392" width="3.85546875" style="8" bestFit="1" customWidth="1"/>
    <col min="6393" max="6393" width="4.140625" style="8" bestFit="1" customWidth="1"/>
    <col min="6394" max="6394" width="52.7109375" style="8" customWidth="1"/>
    <col min="6395" max="6396" width="13.85546875" style="8" customWidth="1"/>
    <col min="6397" max="6401" width="0" style="8" hidden="1" customWidth="1"/>
    <col min="6402" max="6402" width="16" style="8" customWidth="1"/>
    <col min="6403" max="6403" width="13.7109375" style="8" customWidth="1"/>
    <col min="6404" max="6404" width="13" style="8" customWidth="1"/>
    <col min="6405" max="6647" width="9.140625" style="8"/>
    <col min="6648" max="6648" width="3.85546875" style="8" bestFit="1" customWidth="1"/>
    <col min="6649" max="6649" width="4.140625" style="8" bestFit="1" customWidth="1"/>
    <col min="6650" max="6650" width="52.7109375" style="8" customWidth="1"/>
    <col min="6651" max="6652" width="13.85546875" style="8" customWidth="1"/>
    <col min="6653" max="6657" width="0" style="8" hidden="1" customWidth="1"/>
    <col min="6658" max="6658" width="16" style="8" customWidth="1"/>
    <col min="6659" max="6659" width="13.7109375" style="8" customWidth="1"/>
    <col min="6660" max="6660" width="13" style="8" customWidth="1"/>
    <col min="6661" max="6903" width="9.140625" style="8"/>
    <col min="6904" max="6904" width="3.85546875" style="8" bestFit="1" customWidth="1"/>
    <col min="6905" max="6905" width="4.140625" style="8" bestFit="1" customWidth="1"/>
    <col min="6906" max="6906" width="52.7109375" style="8" customWidth="1"/>
    <col min="6907" max="6908" width="13.85546875" style="8" customWidth="1"/>
    <col min="6909" max="6913" width="0" style="8" hidden="1" customWidth="1"/>
    <col min="6914" max="6914" width="16" style="8" customWidth="1"/>
    <col min="6915" max="6915" width="13.7109375" style="8" customWidth="1"/>
    <col min="6916" max="6916" width="13" style="8" customWidth="1"/>
    <col min="6917" max="7159" width="9.140625" style="8"/>
    <col min="7160" max="7160" width="3.85546875" style="8" bestFit="1" customWidth="1"/>
    <col min="7161" max="7161" width="4.140625" style="8" bestFit="1" customWidth="1"/>
    <col min="7162" max="7162" width="52.7109375" style="8" customWidth="1"/>
    <col min="7163" max="7164" width="13.85546875" style="8" customWidth="1"/>
    <col min="7165" max="7169" width="0" style="8" hidden="1" customWidth="1"/>
    <col min="7170" max="7170" width="16" style="8" customWidth="1"/>
    <col min="7171" max="7171" width="13.7109375" style="8" customWidth="1"/>
    <col min="7172" max="7172" width="13" style="8" customWidth="1"/>
    <col min="7173" max="7415" width="9.140625" style="8"/>
    <col min="7416" max="7416" width="3.85546875" style="8" bestFit="1" customWidth="1"/>
    <col min="7417" max="7417" width="4.140625" style="8" bestFit="1" customWidth="1"/>
    <col min="7418" max="7418" width="52.7109375" style="8" customWidth="1"/>
    <col min="7419" max="7420" width="13.85546875" style="8" customWidth="1"/>
    <col min="7421" max="7425" width="0" style="8" hidden="1" customWidth="1"/>
    <col min="7426" max="7426" width="16" style="8" customWidth="1"/>
    <col min="7427" max="7427" width="13.7109375" style="8" customWidth="1"/>
    <col min="7428" max="7428" width="13" style="8" customWidth="1"/>
    <col min="7429" max="7671" width="9.140625" style="8"/>
    <col min="7672" max="7672" width="3.85546875" style="8" bestFit="1" customWidth="1"/>
    <col min="7673" max="7673" width="4.140625" style="8" bestFit="1" customWidth="1"/>
    <col min="7674" max="7674" width="52.7109375" style="8" customWidth="1"/>
    <col min="7675" max="7676" width="13.85546875" style="8" customWidth="1"/>
    <col min="7677" max="7681" width="0" style="8" hidden="1" customWidth="1"/>
    <col min="7682" max="7682" width="16" style="8" customWidth="1"/>
    <col min="7683" max="7683" width="13.7109375" style="8" customWidth="1"/>
    <col min="7684" max="7684" width="13" style="8" customWidth="1"/>
    <col min="7685" max="7927" width="9.140625" style="8"/>
    <col min="7928" max="7928" width="3.85546875" style="8" bestFit="1" customWidth="1"/>
    <col min="7929" max="7929" width="4.140625" style="8" bestFit="1" customWidth="1"/>
    <col min="7930" max="7930" width="52.7109375" style="8" customWidth="1"/>
    <col min="7931" max="7932" width="13.85546875" style="8" customWidth="1"/>
    <col min="7933" max="7937" width="0" style="8" hidden="1" customWidth="1"/>
    <col min="7938" max="7938" width="16" style="8" customWidth="1"/>
    <col min="7939" max="7939" width="13.7109375" style="8" customWidth="1"/>
    <col min="7940" max="7940" width="13" style="8" customWidth="1"/>
    <col min="7941" max="8183" width="9.140625" style="8"/>
    <col min="8184" max="8184" width="3.85546875" style="8" bestFit="1" customWidth="1"/>
    <col min="8185" max="8185" width="4.140625" style="8" bestFit="1" customWidth="1"/>
    <col min="8186" max="8186" width="52.7109375" style="8" customWidth="1"/>
    <col min="8187" max="8188" width="13.85546875" style="8" customWidth="1"/>
    <col min="8189" max="8193" width="0" style="8" hidden="1" customWidth="1"/>
    <col min="8194" max="8194" width="16" style="8" customWidth="1"/>
    <col min="8195" max="8195" width="13.7109375" style="8" customWidth="1"/>
    <col min="8196" max="8196" width="13" style="8" customWidth="1"/>
    <col min="8197" max="8439" width="9.140625" style="8"/>
    <col min="8440" max="8440" width="3.85546875" style="8" bestFit="1" customWidth="1"/>
    <col min="8441" max="8441" width="4.140625" style="8" bestFit="1" customWidth="1"/>
    <col min="8442" max="8442" width="52.7109375" style="8" customWidth="1"/>
    <col min="8443" max="8444" width="13.85546875" style="8" customWidth="1"/>
    <col min="8445" max="8449" width="0" style="8" hidden="1" customWidth="1"/>
    <col min="8450" max="8450" width="16" style="8" customWidth="1"/>
    <col min="8451" max="8451" width="13.7109375" style="8" customWidth="1"/>
    <col min="8452" max="8452" width="13" style="8" customWidth="1"/>
    <col min="8453" max="8695" width="9.140625" style="8"/>
    <col min="8696" max="8696" width="3.85546875" style="8" bestFit="1" customWidth="1"/>
    <col min="8697" max="8697" width="4.140625" style="8" bestFit="1" customWidth="1"/>
    <col min="8698" max="8698" width="52.7109375" style="8" customWidth="1"/>
    <col min="8699" max="8700" width="13.85546875" style="8" customWidth="1"/>
    <col min="8701" max="8705" width="0" style="8" hidden="1" customWidth="1"/>
    <col min="8706" max="8706" width="16" style="8" customWidth="1"/>
    <col min="8707" max="8707" width="13.7109375" style="8" customWidth="1"/>
    <col min="8708" max="8708" width="13" style="8" customWidth="1"/>
    <col min="8709" max="8951" width="9.140625" style="8"/>
    <col min="8952" max="8952" width="3.85546875" style="8" bestFit="1" customWidth="1"/>
    <col min="8953" max="8953" width="4.140625" style="8" bestFit="1" customWidth="1"/>
    <col min="8954" max="8954" width="52.7109375" style="8" customWidth="1"/>
    <col min="8955" max="8956" width="13.85546875" style="8" customWidth="1"/>
    <col min="8957" max="8961" width="0" style="8" hidden="1" customWidth="1"/>
    <col min="8962" max="8962" width="16" style="8" customWidth="1"/>
    <col min="8963" max="8963" width="13.7109375" style="8" customWidth="1"/>
    <col min="8964" max="8964" width="13" style="8" customWidth="1"/>
    <col min="8965" max="9207" width="9.140625" style="8"/>
    <col min="9208" max="9208" width="3.85546875" style="8" bestFit="1" customWidth="1"/>
    <col min="9209" max="9209" width="4.140625" style="8" bestFit="1" customWidth="1"/>
    <col min="9210" max="9210" width="52.7109375" style="8" customWidth="1"/>
    <col min="9211" max="9212" width="13.85546875" style="8" customWidth="1"/>
    <col min="9213" max="9217" width="0" style="8" hidden="1" customWidth="1"/>
    <col min="9218" max="9218" width="16" style="8" customWidth="1"/>
    <col min="9219" max="9219" width="13.7109375" style="8" customWidth="1"/>
    <col min="9220" max="9220" width="13" style="8" customWidth="1"/>
    <col min="9221" max="9463" width="9.140625" style="8"/>
    <col min="9464" max="9464" width="3.85546875" style="8" bestFit="1" customWidth="1"/>
    <col min="9465" max="9465" width="4.140625" style="8" bestFit="1" customWidth="1"/>
    <col min="9466" max="9466" width="52.7109375" style="8" customWidth="1"/>
    <col min="9467" max="9468" width="13.85546875" style="8" customWidth="1"/>
    <col min="9469" max="9473" width="0" style="8" hidden="1" customWidth="1"/>
    <col min="9474" max="9474" width="16" style="8" customWidth="1"/>
    <col min="9475" max="9475" width="13.7109375" style="8" customWidth="1"/>
    <col min="9476" max="9476" width="13" style="8" customWidth="1"/>
    <col min="9477" max="9719" width="9.140625" style="8"/>
    <col min="9720" max="9720" width="3.85546875" style="8" bestFit="1" customWidth="1"/>
    <col min="9721" max="9721" width="4.140625" style="8" bestFit="1" customWidth="1"/>
    <col min="9722" max="9722" width="52.7109375" style="8" customWidth="1"/>
    <col min="9723" max="9724" width="13.85546875" style="8" customWidth="1"/>
    <col min="9725" max="9729" width="0" style="8" hidden="1" customWidth="1"/>
    <col min="9730" max="9730" width="16" style="8" customWidth="1"/>
    <col min="9731" max="9731" width="13.7109375" style="8" customWidth="1"/>
    <col min="9732" max="9732" width="13" style="8" customWidth="1"/>
    <col min="9733" max="9975" width="9.140625" style="8"/>
    <col min="9976" max="9976" width="3.85546875" style="8" bestFit="1" customWidth="1"/>
    <col min="9977" max="9977" width="4.140625" style="8" bestFit="1" customWidth="1"/>
    <col min="9978" max="9978" width="52.7109375" style="8" customWidth="1"/>
    <col min="9979" max="9980" width="13.85546875" style="8" customWidth="1"/>
    <col min="9981" max="9985" width="0" style="8" hidden="1" customWidth="1"/>
    <col min="9986" max="9986" width="16" style="8" customWidth="1"/>
    <col min="9987" max="9987" width="13.7109375" style="8" customWidth="1"/>
    <col min="9988" max="9988" width="13" style="8" customWidth="1"/>
    <col min="9989" max="10231" width="9.140625" style="8"/>
    <col min="10232" max="10232" width="3.85546875" style="8" bestFit="1" customWidth="1"/>
    <col min="10233" max="10233" width="4.140625" style="8" bestFit="1" customWidth="1"/>
    <col min="10234" max="10234" width="52.7109375" style="8" customWidth="1"/>
    <col min="10235" max="10236" width="13.85546875" style="8" customWidth="1"/>
    <col min="10237" max="10241" width="0" style="8" hidden="1" customWidth="1"/>
    <col min="10242" max="10242" width="16" style="8" customWidth="1"/>
    <col min="10243" max="10243" width="13.7109375" style="8" customWidth="1"/>
    <col min="10244" max="10244" width="13" style="8" customWidth="1"/>
    <col min="10245" max="10487" width="9.140625" style="8"/>
    <col min="10488" max="10488" width="3.85546875" style="8" bestFit="1" customWidth="1"/>
    <col min="10489" max="10489" width="4.140625" style="8" bestFit="1" customWidth="1"/>
    <col min="10490" max="10490" width="52.7109375" style="8" customWidth="1"/>
    <col min="10491" max="10492" width="13.85546875" style="8" customWidth="1"/>
    <col min="10493" max="10497" width="0" style="8" hidden="1" customWidth="1"/>
    <col min="10498" max="10498" width="16" style="8" customWidth="1"/>
    <col min="10499" max="10499" width="13.7109375" style="8" customWidth="1"/>
    <col min="10500" max="10500" width="13" style="8" customWidth="1"/>
    <col min="10501" max="10743" width="9.140625" style="8"/>
    <col min="10744" max="10744" width="3.85546875" style="8" bestFit="1" customWidth="1"/>
    <col min="10745" max="10745" width="4.140625" style="8" bestFit="1" customWidth="1"/>
    <col min="10746" max="10746" width="52.7109375" style="8" customWidth="1"/>
    <col min="10747" max="10748" width="13.85546875" style="8" customWidth="1"/>
    <col min="10749" max="10753" width="0" style="8" hidden="1" customWidth="1"/>
    <col min="10754" max="10754" width="16" style="8" customWidth="1"/>
    <col min="10755" max="10755" width="13.7109375" style="8" customWidth="1"/>
    <col min="10756" max="10756" width="13" style="8" customWidth="1"/>
    <col min="10757" max="10999" width="9.140625" style="8"/>
    <col min="11000" max="11000" width="3.85546875" style="8" bestFit="1" customWidth="1"/>
    <col min="11001" max="11001" width="4.140625" style="8" bestFit="1" customWidth="1"/>
    <col min="11002" max="11002" width="52.7109375" style="8" customWidth="1"/>
    <col min="11003" max="11004" width="13.85546875" style="8" customWidth="1"/>
    <col min="11005" max="11009" width="0" style="8" hidden="1" customWidth="1"/>
    <col min="11010" max="11010" width="16" style="8" customWidth="1"/>
    <col min="11011" max="11011" width="13.7109375" style="8" customWidth="1"/>
    <col min="11012" max="11012" width="13" style="8" customWidth="1"/>
    <col min="11013" max="11255" width="9.140625" style="8"/>
    <col min="11256" max="11256" width="3.85546875" style="8" bestFit="1" customWidth="1"/>
    <col min="11257" max="11257" width="4.140625" style="8" bestFit="1" customWidth="1"/>
    <col min="11258" max="11258" width="52.7109375" style="8" customWidth="1"/>
    <col min="11259" max="11260" width="13.85546875" style="8" customWidth="1"/>
    <col min="11261" max="11265" width="0" style="8" hidden="1" customWidth="1"/>
    <col min="11266" max="11266" width="16" style="8" customWidth="1"/>
    <col min="11267" max="11267" width="13.7109375" style="8" customWidth="1"/>
    <col min="11268" max="11268" width="13" style="8" customWidth="1"/>
    <col min="11269" max="11511" width="9.140625" style="8"/>
    <col min="11512" max="11512" width="3.85546875" style="8" bestFit="1" customWidth="1"/>
    <col min="11513" max="11513" width="4.140625" style="8" bestFit="1" customWidth="1"/>
    <col min="11514" max="11514" width="52.7109375" style="8" customWidth="1"/>
    <col min="11515" max="11516" width="13.85546875" style="8" customWidth="1"/>
    <col min="11517" max="11521" width="0" style="8" hidden="1" customWidth="1"/>
    <col min="11522" max="11522" width="16" style="8" customWidth="1"/>
    <col min="11523" max="11523" width="13.7109375" style="8" customWidth="1"/>
    <col min="11524" max="11524" width="13" style="8" customWidth="1"/>
    <col min="11525" max="11767" width="9.140625" style="8"/>
    <col min="11768" max="11768" width="3.85546875" style="8" bestFit="1" customWidth="1"/>
    <col min="11769" max="11769" width="4.140625" style="8" bestFit="1" customWidth="1"/>
    <col min="11770" max="11770" width="52.7109375" style="8" customWidth="1"/>
    <col min="11771" max="11772" width="13.85546875" style="8" customWidth="1"/>
    <col min="11773" max="11777" width="0" style="8" hidden="1" customWidth="1"/>
    <col min="11778" max="11778" width="16" style="8" customWidth="1"/>
    <col min="11779" max="11779" width="13.7109375" style="8" customWidth="1"/>
    <col min="11780" max="11780" width="13" style="8" customWidth="1"/>
    <col min="11781" max="12023" width="9.140625" style="8"/>
    <col min="12024" max="12024" width="3.85546875" style="8" bestFit="1" customWidth="1"/>
    <col min="12025" max="12025" width="4.140625" style="8" bestFit="1" customWidth="1"/>
    <col min="12026" max="12026" width="52.7109375" style="8" customWidth="1"/>
    <col min="12027" max="12028" width="13.85546875" style="8" customWidth="1"/>
    <col min="12029" max="12033" width="0" style="8" hidden="1" customWidth="1"/>
    <col min="12034" max="12034" width="16" style="8" customWidth="1"/>
    <col min="12035" max="12035" width="13.7109375" style="8" customWidth="1"/>
    <col min="12036" max="12036" width="13" style="8" customWidth="1"/>
    <col min="12037" max="12279" width="9.140625" style="8"/>
    <col min="12280" max="12280" width="3.85546875" style="8" bestFit="1" customWidth="1"/>
    <col min="12281" max="12281" width="4.140625" style="8" bestFit="1" customWidth="1"/>
    <col min="12282" max="12282" width="52.7109375" style="8" customWidth="1"/>
    <col min="12283" max="12284" width="13.85546875" style="8" customWidth="1"/>
    <col min="12285" max="12289" width="0" style="8" hidden="1" customWidth="1"/>
    <col min="12290" max="12290" width="16" style="8" customWidth="1"/>
    <col min="12291" max="12291" width="13.7109375" style="8" customWidth="1"/>
    <col min="12292" max="12292" width="13" style="8" customWidth="1"/>
    <col min="12293" max="12535" width="9.140625" style="8"/>
    <col min="12536" max="12536" width="3.85546875" style="8" bestFit="1" customWidth="1"/>
    <col min="12537" max="12537" width="4.140625" style="8" bestFit="1" customWidth="1"/>
    <col min="12538" max="12538" width="52.7109375" style="8" customWidth="1"/>
    <col min="12539" max="12540" width="13.85546875" style="8" customWidth="1"/>
    <col min="12541" max="12545" width="0" style="8" hidden="1" customWidth="1"/>
    <col min="12546" max="12546" width="16" style="8" customWidth="1"/>
    <col min="12547" max="12547" width="13.7109375" style="8" customWidth="1"/>
    <col min="12548" max="12548" width="13" style="8" customWidth="1"/>
    <col min="12549" max="12791" width="9.140625" style="8"/>
    <col min="12792" max="12792" width="3.85546875" style="8" bestFit="1" customWidth="1"/>
    <col min="12793" max="12793" width="4.140625" style="8" bestFit="1" customWidth="1"/>
    <col min="12794" max="12794" width="52.7109375" style="8" customWidth="1"/>
    <col min="12795" max="12796" width="13.85546875" style="8" customWidth="1"/>
    <col min="12797" max="12801" width="0" style="8" hidden="1" customWidth="1"/>
    <col min="12802" max="12802" width="16" style="8" customWidth="1"/>
    <col min="12803" max="12803" width="13.7109375" style="8" customWidth="1"/>
    <col min="12804" max="12804" width="13" style="8" customWidth="1"/>
    <col min="12805" max="13047" width="9.140625" style="8"/>
    <col min="13048" max="13048" width="3.85546875" style="8" bestFit="1" customWidth="1"/>
    <col min="13049" max="13049" width="4.140625" style="8" bestFit="1" customWidth="1"/>
    <col min="13050" max="13050" width="52.7109375" style="8" customWidth="1"/>
    <col min="13051" max="13052" width="13.85546875" style="8" customWidth="1"/>
    <col min="13053" max="13057" width="0" style="8" hidden="1" customWidth="1"/>
    <col min="13058" max="13058" width="16" style="8" customWidth="1"/>
    <col min="13059" max="13059" width="13.7109375" style="8" customWidth="1"/>
    <col min="13060" max="13060" width="13" style="8" customWidth="1"/>
    <col min="13061" max="13303" width="9.140625" style="8"/>
    <col min="13304" max="13304" width="3.85546875" style="8" bestFit="1" customWidth="1"/>
    <col min="13305" max="13305" width="4.140625" style="8" bestFit="1" customWidth="1"/>
    <col min="13306" max="13306" width="52.7109375" style="8" customWidth="1"/>
    <col min="13307" max="13308" width="13.85546875" style="8" customWidth="1"/>
    <col min="13309" max="13313" width="0" style="8" hidden="1" customWidth="1"/>
    <col min="13314" max="13314" width="16" style="8" customWidth="1"/>
    <col min="13315" max="13315" width="13.7109375" style="8" customWidth="1"/>
    <col min="13316" max="13316" width="13" style="8" customWidth="1"/>
    <col min="13317" max="13559" width="9.140625" style="8"/>
    <col min="13560" max="13560" width="3.85546875" style="8" bestFit="1" customWidth="1"/>
    <col min="13561" max="13561" width="4.140625" style="8" bestFit="1" customWidth="1"/>
    <col min="13562" max="13562" width="52.7109375" style="8" customWidth="1"/>
    <col min="13563" max="13564" width="13.85546875" style="8" customWidth="1"/>
    <col min="13565" max="13569" width="0" style="8" hidden="1" customWidth="1"/>
    <col min="13570" max="13570" width="16" style="8" customWidth="1"/>
    <col min="13571" max="13571" width="13.7109375" style="8" customWidth="1"/>
    <col min="13572" max="13572" width="13" style="8" customWidth="1"/>
    <col min="13573" max="13815" width="9.140625" style="8"/>
    <col min="13816" max="13816" width="3.85546875" style="8" bestFit="1" customWidth="1"/>
    <col min="13817" max="13817" width="4.140625" style="8" bestFit="1" customWidth="1"/>
    <col min="13818" max="13818" width="52.7109375" style="8" customWidth="1"/>
    <col min="13819" max="13820" width="13.85546875" style="8" customWidth="1"/>
    <col min="13821" max="13825" width="0" style="8" hidden="1" customWidth="1"/>
    <col min="13826" max="13826" width="16" style="8" customWidth="1"/>
    <col min="13827" max="13827" width="13.7109375" style="8" customWidth="1"/>
    <col min="13828" max="13828" width="13" style="8" customWidth="1"/>
    <col min="13829" max="14071" width="9.140625" style="8"/>
    <col min="14072" max="14072" width="3.85546875" style="8" bestFit="1" customWidth="1"/>
    <col min="14073" max="14073" width="4.140625" style="8" bestFit="1" customWidth="1"/>
    <col min="14074" max="14074" width="52.7109375" style="8" customWidth="1"/>
    <col min="14075" max="14076" width="13.85546875" style="8" customWidth="1"/>
    <col min="14077" max="14081" width="0" style="8" hidden="1" customWidth="1"/>
    <col min="14082" max="14082" width="16" style="8" customWidth="1"/>
    <col min="14083" max="14083" width="13.7109375" style="8" customWidth="1"/>
    <col min="14084" max="14084" width="13" style="8" customWidth="1"/>
    <col min="14085" max="14327" width="9.140625" style="8"/>
    <col min="14328" max="14328" width="3.85546875" style="8" bestFit="1" customWidth="1"/>
    <col min="14329" max="14329" width="4.140625" style="8" bestFit="1" customWidth="1"/>
    <col min="14330" max="14330" width="52.7109375" style="8" customWidth="1"/>
    <col min="14331" max="14332" width="13.85546875" style="8" customWidth="1"/>
    <col min="14333" max="14337" width="0" style="8" hidden="1" customWidth="1"/>
    <col min="14338" max="14338" width="16" style="8" customWidth="1"/>
    <col min="14339" max="14339" width="13.7109375" style="8" customWidth="1"/>
    <col min="14340" max="14340" width="13" style="8" customWidth="1"/>
    <col min="14341" max="14583" width="9.140625" style="8"/>
    <col min="14584" max="14584" width="3.85546875" style="8" bestFit="1" customWidth="1"/>
    <col min="14585" max="14585" width="4.140625" style="8" bestFit="1" customWidth="1"/>
    <col min="14586" max="14586" width="52.7109375" style="8" customWidth="1"/>
    <col min="14587" max="14588" width="13.85546875" style="8" customWidth="1"/>
    <col min="14589" max="14593" width="0" style="8" hidden="1" customWidth="1"/>
    <col min="14594" max="14594" width="16" style="8" customWidth="1"/>
    <col min="14595" max="14595" width="13.7109375" style="8" customWidth="1"/>
    <col min="14596" max="14596" width="13" style="8" customWidth="1"/>
    <col min="14597" max="14839" width="9.140625" style="8"/>
    <col min="14840" max="14840" width="3.85546875" style="8" bestFit="1" customWidth="1"/>
    <col min="14841" max="14841" width="4.140625" style="8" bestFit="1" customWidth="1"/>
    <col min="14842" max="14842" width="52.7109375" style="8" customWidth="1"/>
    <col min="14843" max="14844" width="13.85546875" style="8" customWidth="1"/>
    <col min="14845" max="14849" width="0" style="8" hidden="1" customWidth="1"/>
    <col min="14850" max="14850" width="16" style="8" customWidth="1"/>
    <col min="14851" max="14851" width="13.7109375" style="8" customWidth="1"/>
    <col min="14852" max="14852" width="13" style="8" customWidth="1"/>
    <col min="14853" max="15095" width="9.140625" style="8"/>
    <col min="15096" max="15096" width="3.85546875" style="8" bestFit="1" customWidth="1"/>
    <col min="15097" max="15097" width="4.140625" style="8" bestFit="1" customWidth="1"/>
    <col min="15098" max="15098" width="52.7109375" style="8" customWidth="1"/>
    <col min="15099" max="15100" width="13.85546875" style="8" customWidth="1"/>
    <col min="15101" max="15105" width="0" style="8" hidden="1" customWidth="1"/>
    <col min="15106" max="15106" width="16" style="8" customWidth="1"/>
    <col min="15107" max="15107" width="13.7109375" style="8" customWidth="1"/>
    <col min="15108" max="15108" width="13" style="8" customWidth="1"/>
    <col min="15109" max="15351" width="9.140625" style="8"/>
    <col min="15352" max="15352" width="3.85546875" style="8" bestFit="1" customWidth="1"/>
    <col min="15353" max="15353" width="4.140625" style="8" bestFit="1" customWidth="1"/>
    <col min="15354" max="15354" width="52.7109375" style="8" customWidth="1"/>
    <col min="15355" max="15356" width="13.85546875" style="8" customWidth="1"/>
    <col min="15357" max="15361" width="0" style="8" hidden="1" customWidth="1"/>
    <col min="15362" max="15362" width="16" style="8" customWidth="1"/>
    <col min="15363" max="15363" width="13.7109375" style="8" customWidth="1"/>
    <col min="15364" max="15364" width="13" style="8" customWidth="1"/>
    <col min="15365" max="15607" width="9.140625" style="8"/>
    <col min="15608" max="15608" width="3.85546875" style="8" bestFit="1" customWidth="1"/>
    <col min="15609" max="15609" width="4.140625" style="8" bestFit="1" customWidth="1"/>
    <col min="15610" max="15610" width="52.7109375" style="8" customWidth="1"/>
    <col min="15611" max="15612" width="13.85546875" style="8" customWidth="1"/>
    <col min="15613" max="15617" width="0" style="8" hidden="1" customWidth="1"/>
    <col min="15618" max="15618" width="16" style="8" customWidth="1"/>
    <col min="15619" max="15619" width="13.7109375" style="8" customWidth="1"/>
    <col min="15620" max="15620" width="13" style="8" customWidth="1"/>
    <col min="15621" max="15863" width="9.140625" style="8"/>
    <col min="15864" max="15864" width="3.85546875" style="8" bestFit="1" customWidth="1"/>
    <col min="15865" max="15865" width="4.140625" style="8" bestFit="1" customWidth="1"/>
    <col min="15866" max="15866" width="52.7109375" style="8" customWidth="1"/>
    <col min="15867" max="15868" width="13.85546875" style="8" customWidth="1"/>
    <col min="15869" max="15873" width="0" style="8" hidden="1" customWidth="1"/>
    <col min="15874" max="15874" width="16" style="8" customWidth="1"/>
    <col min="15875" max="15875" width="13.7109375" style="8" customWidth="1"/>
    <col min="15876" max="15876" width="13" style="8" customWidth="1"/>
    <col min="15877" max="16119" width="9.140625" style="8"/>
    <col min="16120" max="16120" width="3.85546875" style="8" bestFit="1" customWidth="1"/>
    <col min="16121" max="16121" width="4.140625" style="8" bestFit="1" customWidth="1"/>
    <col min="16122" max="16122" width="52.7109375" style="8" customWidth="1"/>
    <col min="16123" max="16124" width="13.85546875" style="8" customWidth="1"/>
    <col min="16125" max="16129" width="0" style="8" hidden="1" customWidth="1"/>
    <col min="16130" max="16130" width="16" style="8" customWidth="1"/>
    <col min="16131" max="16131" width="13.7109375" style="8" customWidth="1"/>
    <col min="16132" max="16132" width="13" style="8" customWidth="1"/>
    <col min="16133" max="16382" width="9.140625" style="8"/>
    <col min="16383" max="16384" width="9.140625" style="8" customWidth="1"/>
  </cols>
  <sheetData>
    <row r="1" spans="1:11">
      <c r="C1" s="13"/>
      <c r="D1" s="13"/>
      <c r="E1" s="2" t="s">
        <v>38</v>
      </c>
      <c r="G1" s="2"/>
    </row>
    <row r="2" spans="1:11">
      <c r="C2" s="13"/>
      <c r="D2" s="13"/>
      <c r="E2" s="2" t="s">
        <v>858</v>
      </c>
      <c r="G2" s="2"/>
    </row>
    <row r="3" spans="1:11">
      <c r="C3" s="13"/>
      <c r="D3" s="13"/>
      <c r="E3" s="2" t="s">
        <v>59</v>
      </c>
      <c r="G3" s="2"/>
    </row>
    <row r="4" spans="1:11" s="17" customFormat="1" ht="12">
      <c r="C4" s="28"/>
    </row>
    <row r="5" spans="1:11" s="17" customFormat="1" ht="14.25">
      <c r="C5" s="113" t="s">
        <v>395</v>
      </c>
      <c r="D5" s="117"/>
      <c r="E5" s="116"/>
      <c r="F5" s="116"/>
      <c r="G5" s="116"/>
      <c r="H5" s="116"/>
      <c r="I5" s="116"/>
    </row>
    <row r="6" spans="1:11" s="17" customFormat="1" ht="14.25">
      <c r="B6" s="29"/>
      <c r="C6" s="18" t="s">
        <v>396</v>
      </c>
      <c r="D6" s="29"/>
      <c r="E6" s="29"/>
      <c r="F6" s="29"/>
      <c r="G6" s="29"/>
      <c r="H6" s="29"/>
      <c r="I6" s="29"/>
    </row>
    <row r="7" spans="1:11" s="17" customFormat="1" ht="14.25">
      <c r="B7" s="29"/>
      <c r="C7" s="18" t="s">
        <v>397</v>
      </c>
      <c r="D7" s="29"/>
      <c r="E7" s="29"/>
      <c r="F7" s="29"/>
      <c r="G7" s="29"/>
      <c r="H7" s="29"/>
      <c r="I7" s="29"/>
    </row>
    <row r="8" spans="1:11" s="17" customFormat="1" ht="15.75">
      <c r="A8" s="8"/>
      <c r="B8" s="380"/>
      <c r="C8" s="380"/>
    </row>
    <row r="9" spans="1:11">
      <c r="A9" s="60" t="s">
        <v>13</v>
      </c>
      <c r="B9" s="375" t="s">
        <v>14</v>
      </c>
      <c r="C9" s="51" t="s">
        <v>5</v>
      </c>
      <c r="D9" s="51" t="s">
        <v>15</v>
      </c>
      <c r="E9" s="51" t="s">
        <v>6</v>
      </c>
      <c r="F9" s="51" t="s">
        <v>5</v>
      </c>
      <c r="G9" s="51" t="s">
        <v>15</v>
      </c>
      <c r="H9" s="51" t="s">
        <v>6</v>
      </c>
      <c r="I9" s="51" t="s">
        <v>5</v>
      </c>
      <c r="J9" s="51" t="s">
        <v>15</v>
      </c>
      <c r="K9" s="51" t="s">
        <v>6</v>
      </c>
    </row>
    <row r="10" spans="1:11">
      <c r="A10" s="61"/>
      <c r="B10" s="376"/>
      <c r="C10" s="52" t="s">
        <v>7</v>
      </c>
      <c r="D10" s="52" t="s">
        <v>16</v>
      </c>
      <c r="E10" s="52" t="s">
        <v>385</v>
      </c>
      <c r="F10" s="52" t="s">
        <v>7</v>
      </c>
      <c r="G10" s="52" t="s">
        <v>16</v>
      </c>
      <c r="H10" s="52" t="s">
        <v>8</v>
      </c>
      <c r="I10" s="52" t="s">
        <v>7</v>
      </c>
      <c r="J10" s="52" t="s">
        <v>16</v>
      </c>
      <c r="K10" s="52" t="s">
        <v>8</v>
      </c>
    </row>
    <row r="11" spans="1:11">
      <c r="A11" s="61" t="s">
        <v>17</v>
      </c>
      <c r="B11" s="376"/>
      <c r="C11" s="52" t="s">
        <v>9</v>
      </c>
      <c r="D11" s="52" t="s">
        <v>351</v>
      </c>
      <c r="E11" s="52" t="s">
        <v>10</v>
      </c>
      <c r="F11" s="52" t="s">
        <v>9</v>
      </c>
      <c r="G11" s="52" t="s">
        <v>351</v>
      </c>
      <c r="H11" s="52" t="s">
        <v>18</v>
      </c>
      <c r="I11" s="52" t="s">
        <v>9</v>
      </c>
      <c r="J11" s="52" t="s">
        <v>351</v>
      </c>
      <c r="K11" s="52" t="s">
        <v>19</v>
      </c>
    </row>
    <row r="12" spans="1:11" ht="13.5">
      <c r="A12" s="53"/>
      <c r="B12" s="377"/>
      <c r="C12" s="53" t="s">
        <v>352</v>
      </c>
      <c r="D12" s="74" t="s">
        <v>353</v>
      </c>
      <c r="E12" s="53" t="s">
        <v>355</v>
      </c>
      <c r="F12" s="53" t="s">
        <v>352</v>
      </c>
      <c r="G12" s="74" t="s">
        <v>353</v>
      </c>
      <c r="H12" s="53" t="s">
        <v>356</v>
      </c>
      <c r="I12" s="53" t="s">
        <v>354</v>
      </c>
      <c r="J12" s="74" t="s">
        <v>353</v>
      </c>
      <c r="K12" s="53" t="s">
        <v>356</v>
      </c>
    </row>
    <row r="13" spans="1:11" s="17" customFormat="1">
      <c r="A13" s="30">
        <v>1</v>
      </c>
      <c r="B13" s="31">
        <v>2</v>
      </c>
      <c r="C13" s="32">
        <v>4</v>
      </c>
      <c r="D13" s="32">
        <v>5</v>
      </c>
      <c r="E13" s="32" t="s">
        <v>11</v>
      </c>
      <c r="F13" s="32">
        <v>8</v>
      </c>
      <c r="G13" s="32">
        <v>9</v>
      </c>
      <c r="H13" s="32" t="s">
        <v>357</v>
      </c>
      <c r="I13" s="32">
        <v>11</v>
      </c>
      <c r="J13" s="32">
        <v>12</v>
      </c>
      <c r="K13" s="32" t="s">
        <v>358</v>
      </c>
    </row>
    <row r="14" spans="1:11" s="17" customFormat="1" ht="15">
      <c r="A14" s="251" t="s">
        <v>12</v>
      </c>
      <c r="B14" s="290"/>
      <c r="C14" s="255">
        <f t="shared" ref="C14" si="0">C16</f>
        <v>1032103</v>
      </c>
      <c r="D14" s="255">
        <f>D16</f>
        <v>826101</v>
      </c>
      <c r="E14" s="255">
        <f>C14+D14</f>
        <v>1858204</v>
      </c>
      <c r="F14" s="33">
        <f t="shared" ref="F14:G14" si="1">F16</f>
        <v>0</v>
      </c>
      <c r="G14" s="33">
        <f t="shared" si="1"/>
        <v>0</v>
      </c>
      <c r="H14" s="33">
        <f>H16</f>
        <v>0</v>
      </c>
      <c r="I14" s="33">
        <f>I16</f>
        <v>0</v>
      </c>
      <c r="J14" s="33">
        <f t="shared" ref="J14:K14" si="2">J16</f>
        <v>0</v>
      </c>
      <c r="K14" s="33">
        <f t="shared" si="2"/>
        <v>0</v>
      </c>
    </row>
    <row r="15" spans="1:11" s="17" customFormat="1">
      <c r="A15" s="34"/>
      <c r="B15" s="35"/>
      <c r="C15" s="231"/>
      <c r="D15" s="231"/>
      <c r="E15" s="232"/>
      <c r="F15" s="37"/>
      <c r="G15" s="37"/>
      <c r="H15" s="36"/>
      <c r="I15" s="37"/>
      <c r="J15" s="37"/>
      <c r="K15" s="36"/>
    </row>
    <row r="16" spans="1:11" s="17" customFormat="1" ht="30">
      <c r="A16" s="54">
        <v>1</v>
      </c>
      <c r="B16" s="289" t="s">
        <v>61</v>
      </c>
      <c r="C16" s="246">
        <v>1032103</v>
      </c>
      <c r="D16" s="246">
        <v>826101</v>
      </c>
      <c r="E16" s="246">
        <f>C16+D16</f>
        <v>1858204</v>
      </c>
      <c r="F16" s="26"/>
      <c r="G16" s="26"/>
      <c r="H16" s="26"/>
      <c r="I16" s="26"/>
      <c r="J16" s="26"/>
      <c r="K16" s="26"/>
    </row>
    <row r="17" spans="1:11" s="17" customFormat="1">
      <c r="A17" s="30"/>
      <c r="B17" s="14"/>
      <c r="C17" s="38"/>
      <c r="D17" s="38"/>
      <c r="E17" s="27"/>
      <c r="F17" s="38"/>
      <c r="G17" s="38"/>
      <c r="H17" s="27"/>
      <c r="I17" s="38"/>
      <c r="J17" s="38"/>
      <c r="K17" s="27"/>
    </row>
    <row r="18" spans="1:11" s="17" customFormat="1" ht="12">
      <c r="C18" s="28"/>
    </row>
    <row r="19" spans="1:11" s="17" customFormat="1" ht="12">
      <c r="C19" s="28"/>
    </row>
    <row r="20" spans="1:11" s="17" customFormat="1" ht="15">
      <c r="B20" s="132" t="s">
        <v>866</v>
      </c>
      <c r="C20" s="288"/>
      <c r="D20" s="288" t="s">
        <v>856</v>
      </c>
    </row>
    <row r="21" spans="1:11" s="17" customFormat="1" ht="12">
      <c r="C21" s="28"/>
      <c r="E21" s="164"/>
    </row>
    <row r="22" spans="1:11" s="17" customFormat="1" ht="12">
      <c r="C22" s="28"/>
    </row>
    <row r="23" spans="1:11" s="17" customFormat="1" ht="12">
      <c r="C23" s="28"/>
    </row>
    <row r="24" spans="1:11" s="17" customFormat="1" ht="12">
      <c r="C24" s="28"/>
    </row>
    <row r="25" spans="1:11" s="17" customFormat="1" ht="12">
      <c r="C25" s="28"/>
    </row>
    <row r="26" spans="1:11" s="17" customFormat="1" ht="12">
      <c r="C26" s="28"/>
    </row>
    <row r="27" spans="1:11" s="17" customFormat="1" ht="12">
      <c r="C27" s="28"/>
    </row>
    <row r="28" spans="1:11" s="17" customFormat="1" ht="12">
      <c r="C28" s="28"/>
    </row>
    <row r="29" spans="1:11" s="17" customFormat="1" ht="12">
      <c r="C29" s="28"/>
    </row>
    <row r="30" spans="1:11" s="17" customFormat="1" ht="12">
      <c r="C30" s="28"/>
    </row>
    <row r="31" spans="1:11" s="17" customFormat="1" ht="12">
      <c r="C31" s="28"/>
    </row>
    <row r="32" spans="1:11" s="17" customFormat="1" ht="12">
      <c r="C32" s="28"/>
    </row>
    <row r="33" spans="3:3" s="17" customFormat="1" ht="12">
      <c r="C33" s="28"/>
    </row>
    <row r="34" spans="3:3" s="17" customFormat="1" ht="12">
      <c r="C34" s="28"/>
    </row>
    <row r="35" spans="3:3" s="17" customFormat="1" ht="12">
      <c r="C35" s="28"/>
    </row>
    <row r="36" spans="3:3" s="17" customFormat="1" ht="12">
      <c r="C36" s="28"/>
    </row>
    <row r="37" spans="3:3" s="17" customFormat="1" ht="12">
      <c r="C37" s="28"/>
    </row>
    <row r="38" spans="3:3" s="17" customFormat="1" ht="12">
      <c r="C38" s="28"/>
    </row>
    <row r="39" spans="3:3" s="17" customFormat="1" ht="12">
      <c r="C39" s="28"/>
    </row>
    <row r="40" spans="3:3" s="17" customFormat="1" ht="12">
      <c r="C40" s="28"/>
    </row>
    <row r="41" spans="3:3" s="17" customFormat="1" ht="12">
      <c r="C41" s="28"/>
    </row>
    <row r="42" spans="3:3" s="17" customFormat="1" ht="12">
      <c r="C42" s="28"/>
    </row>
    <row r="43" spans="3:3" s="17" customFormat="1" ht="12">
      <c r="C43" s="28"/>
    </row>
    <row r="44" spans="3:3" s="17" customFormat="1" ht="12">
      <c r="C44" s="28"/>
    </row>
    <row r="45" spans="3:3" s="17" customFormat="1" ht="12">
      <c r="C45" s="28"/>
    </row>
    <row r="46" spans="3:3" s="17" customFormat="1" ht="12">
      <c r="C46" s="28"/>
    </row>
    <row r="47" spans="3:3" s="17" customFormat="1" ht="12">
      <c r="C47" s="28"/>
    </row>
    <row r="48" spans="3:3" s="17" customFormat="1" ht="12">
      <c r="C48" s="28"/>
    </row>
    <row r="49" spans="3:3" s="17" customFormat="1" ht="12">
      <c r="C49" s="28"/>
    </row>
    <row r="50" spans="3:3" s="17" customFormat="1" ht="12">
      <c r="C50" s="28"/>
    </row>
    <row r="51" spans="3:3" s="17" customFormat="1" ht="12">
      <c r="C51" s="28"/>
    </row>
    <row r="52" spans="3:3" s="17" customFormat="1" ht="12">
      <c r="C52" s="28"/>
    </row>
    <row r="53" spans="3:3" s="17" customFormat="1" ht="12">
      <c r="C53" s="28"/>
    </row>
    <row r="54" spans="3:3" s="17" customFormat="1" ht="12">
      <c r="C54" s="28"/>
    </row>
    <row r="55" spans="3:3" s="17" customFormat="1" ht="12">
      <c r="C55" s="28"/>
    </row>
    <row r="56" spans="3:3" s="17" customFormat="1" ht="12">
      <c r="C56" s="28"/>
    </row>
    <row r="57" spans="3:3" s="17" customFormat="1" ht="12">
      <c r="C57" s="28"/>
    </row>
    <row r="58" spans="3:3" s="17" customFormat="1" ht="12">
      <c r="C58" s="28"/>
    </row>
    <row r="59" spans="3:3" s="17" customFormat="1" ht="12">
      <c r="C59" s="28"/>
    </row>
    <row r="60" spans="3:3" s="17" customFormat="1" ht="12">
      <c r="C60" s="28"/>
    </row>
    <row r="61" spans="3:3" s="17" customFormat="1" ht="12">
      <c r="C61" s="28"/>
    </row>
    <row r="62" spans="3:3" s="17" customFormat="1" ht="12">
      <c r="C62" s="28"/>
    </row>
    <row r="63" spans="3:3" s="17" customFormat="1" ht="12">
      <c r="C63" s="28"/>
    </row>
    <row r="64" spans="3:3" s="17" customFormat="1" ht="12">
      <c r="C64" s="28"/>
    </row>
    <row r="65" spans="3:3" s="17" customFormat="1" ht="12">
      <c r="C65" s="28"/>
    </row>
    <row r="66" spans="3:3" s="17" customFormat="1" ht="12">
      <c r="C66" s="28"/>
    </row>
    <row r="67" spans="3:3" s="17" customFormat="1" ht="12">
      <c r="C67" s="28"/>
    </row>
    <row r="68" spans="3:3" s="17" customFormat="1" ht="12">
      <c r="C68" s="28"/>
    </row>
    <row r="69" spans="3:3" s="17" customFormat="1" ht="12">
      <c r="C69" s="28"/>
    </row>
    <row r="70" spans="3:3" s="17" customFormat="1" ht="12">
      <c r="C70" s="28"/>
    </row>
    <row r="71" spans="3:3" s="17" customFormat="1" ht="12">
      <c r="C71" s="28"/>
    </row>
    <row r="72" spans="3:3" s="17" customFormat="1" ht="12">
      <c r="C72" s="28"/>
    </row>
    <row r="73" spans="3:3" s="17" customFormat="1" ht="12">
      <c r="C73" s="28"/>
    </row>
    <row r="74" spans="3:3" s="17" customFormat="1" ht="12">
      <c r="C74" s="28"/>
    </row>
    <row r="75" spans="3:3" s="17" customFormat="1" ht="12">
      <c r="C75" s="28"/>
    </row>
    <row r="76" spans="3:3" s="17" customFormat="1" ht="12">
      <c r="C76" s="28"/>
    </row>
    <row r="77" spans="3:3" s="17" customFormat="1" ht="12">
      <c r="C77" s="28"/>
    </row>
    <row r="78" spans="3:3" s="17" customFormat="1" ht="12">
      <c r="C78" s="28"/>
    </row>
    <row r="79" spans="3:3" s="17" customFormat="1" ht="12">
      <c r="C79" s="28"/>
    </row>
    <row r="80" spans="3:3" s="17" customFormat="1" ht="12">
      <c r="C80" s="28"/>
    </row>
    <row r="81" spans="3:3" s="17" customFormat="1" ht="12">
      <c r="C81" s="28"/>
    </row>
    <row r="82" spans="3:3" s="17" customFormat="1" ht="12">
      <c r="C82" s="28"/>
    </row>
    <row r="83" spans="3:3" s="17" customFormat="1" ht="12">
      <c r="C83" s="28"/>
    </row>
    <row r="84" spans="3:3" s="17" customFormat="1" ht="12">
      <c r="C84" s="28"/>
    </row>
    <row r="85" spans="3:3" s="17" customFormat="1" ht="12">
      <c r="C85" s="28"/>
    </row>
    <row r="86" spans="3:3" s="17" customFormat="1" ht="12">
      <c r="C86" s="28"/>
    </row>
    <row r="87" spans="3:3" s="17" customFormat="1" ht="12">
      <c r="C87" s="28"/>
    </row>
    <row r="88" spans="3:3" s="17" customFormat="1" ht="12">
      <c r="C88" s="28"/>
    </row>
    <row r="89" spans="3:3" s="17" customFormat="1" ht="12">
      <c r="C89" s="28"/>
    </row>
    <row r="90" spans="3:3" s="17" customFormat="1" ht="12">
      <c r="C90" s="28"/>
    </row>
    <row r="91" spans="3:3" s="17" customFormat="1" ht="12">
      <c r="C91" s="28"/>
    </row>
    <row r="92" spans="3:3" s="17" customFormat="1" ht="12">
      <c r="C92" s="28"/>
    </row>
    <row r="93" spans="3:3" s="17" customFormat="1" ht="12">
      <c r="C93" s="28"/>
    </row>
    <row r="94" spans="3:3" s="17" customFormat="1" ht="12">
      <c r="C94" s="28"/>
    </row>
  </sheetData>
  <mergeCells count="2">
    <mergeCell ref="B8:C8"/>
    <mergeCell ref="B9:B12"/>
  </mergeCells>
  <pageMargins left="0.70866141732283505" right="0.31496062992126" top="0.74803149606299202" bottom="0.74803149606299202" header="0.31496062992126" footer="0.31496062992126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70C0"/>
    <pageSetUpPr fitToPage="1"/>
  </sheetPr>
  <dimension ref="A1:K110"/>
  <sheetViews>
    <sheetView workbookViewId="0">
      <pane ySplit="9" topLeftCell="A19" activePane="bottomLeft" state="frozen"/>
      <selection pane="bottomLeft" activeCell="C43" sqref="C43"/>
    </sheetView>
  </sheetViews>
  <sheetFormatPr defaultRowHeight="15" outlineLevelCol="1"/>
  <cols>
    <col min="1" max="1" width="7" style="8" customWidth="1"/>
    <col min="2" max="2" width="45.7109375" style="3" customWidth="1"/>
    <col min="3" max="3" width="16.140625" style="3" customWidth="1"/>
    <col min="4" max="4" width="14.7109375" style="3" customWidth="1"/>
    <col min="5" max="7" width="14.7109375" style="3" hidden="1" customWidth="1"/>
    <col min="8" max="8" width="16.140625" style="3" hidden="1" customWidth="1" outlineLevel="1"/>
    <col min="9" max="10" width="14.7109375" style="3" hidden="1" customWidth="1" outlineLevel="1"/>
    <col min="11" max="11" width="9.140625" style="3" collapsed="1"/>
    <col min="12" max="228" width="8.85546875" style="3"/>
    <col min="229" max="229" width="7" style="3" customWidth="1"/>
    <col min="230" max="230" width="45.140625" style="3" customWidth="1"/>
    <col min="231" max="231" width="14.140625" style="3" customWidth="1"/>
    <col min="232" max="232" width="18.42578125" style="3" customWidth="1"/>
    <col min="233" max="235" width="0" style="3" hidden="1" customWidth="1"/>
    <col min="236" max="236" width="15.140625" style="3" customWidth="1"/>
    <col min="237" max="237" width="15.7109375" style="3" customWidth="1"/>
    <col min="238" max="238" width="12.5703125" style="3" customWidth="1"/>
    <col min="239" max="239" width="13.42578125" style="3" customWidth="1"/>
    <col min="240" max="484" width="8.85546875" style="3"/>
    <col min="485" max="485" width="7" style="3" customWidth="1"/>
    <col min="486" max="486" width="45.140625" style="3" customWidth="1"/>
    <col min="487" max="487" width="14.140625" style="3" customWidth="1"/>
    <col min="488" max="488" width="18.42578125" style="3" customWidth="1"/>
    <col min="489" max="491" width="0" style="3" hidden="1" customWidth="1"/>
    <col min="492" max="492" width="15.140625" style="3" customWidth="1"/>
    <col min="493" max="493" width="15.7109375" style="3" customWidth="1"/>
    <col min="494" max="494" width="12.5703125" style="3" customWidth="1"/>
    <col min="495" max="495" width="13.42578125" style="3" customWidth="1"/>
    <col min="496" max="740" width="8.85546875" style="3"/>
    <col min="741" max="741" width="7" style="3" customWidth="1"/>
    <col min="742" max="742" width="45.140625" style="3" customWidth="1"/>
    <col min="743" max="743" width="14.140625" style="3" customWidth="1"/>
    <col min="744" max="744" width="18.42578125" style="3" customWidth="1"/>
    <col min="745" max="747" width="0" style="3" hidden="1" customWidth="1"/>
    <col min="748" max="748" width="15.140625" style="3" customWidth="1"/>
    <col min="749" max="749" width="15.7109375" style="3" customWidth="1"/>
    <col min="750" max="750" width="12.5703125" style="3" customWidth="1"/>
    <col min="751" max="751" width="13.42578125" style="3" customWidth="1"/>
    <col min="752" max="996" width="8.85546875" style="3"/>
    <col min="997" max="997" width="7" style="3" customWidth="1"/>
    <col min="998" max="998" width="45.140625" style="3" customWidth="1"/>
    <col min="999" max="999" width="14.140625" style="3" customWidth="1"/>
    <col min="1000" max="1000" width="18.42578125" style="3" customWidth="1"/>
    <col min="1001" max="1003" width="0" style="3" hidden="1" customWidth="1"/>
    <col min="1004" max="1004" width="15.140625" style="3" customWidth="1"/>
    <col min="1005" max="1005" width="15.7109375" style="3" customWidth="1"/>
    <col min="1006" max="1006" width="12.5703125" style="3" customWidth="1"/>
    <col min="1007" max="1007" width="13.42578125" style="3" customWidth="1"/>
    <col min="1008" max="1252" width="8.85546875" style="3"/>
    <col min="1253" max="1253" width="7" style="3" customWidth="1"/>
    <col min="1254" max="1254" width="45.140625" style="3" customWidth="1"/>
    <col min="1255" max="1255" width="14.140625" style="3" customWidth="1"/>
    <col min="1256" max="1256" width="18.42578125" style="3" customWidth="1"/>
    <col min="1257" max="1259" width="0" style="3" hidden="1" customWidth="1"/>
    <col min="1260" max="1260" width="15.140625" style="3" customWidth="1"/>
    <col min="1261" max="1261" width="15.7109375" style="3" customWidth="1"/>
    <col min="1262" max="1262" width="12.5703125" style="3" customWidth="1"/>
    <col min="1263" max="1263" width="13.42578125" style="3" customWidth="1"/>
    <col min="1264" max="1508" width="8.85546875" style="3"/>
    <col min="1509" max="1509" width="7" style="3" customWidth="1"/>
    <col min="1510" max="1510" width="45.140625" style="3" customWidth="1"/>
    <col min="1511" max="1511" width="14.140625" style="3" customWidth="1"/>
    <col min="1512" max="1512" width="18.42578125" style="3" customWidth="1"/>
    <col min="1513" max="1515" width="0" style="3" hidden="1" customWidth="1"/>
    <col min="1516" max="1516" width="15.140625" style="3" customWidth="1"/>
    <col min="1517" max="1517" width="15.7109375" style="3" customWidth="1"/>
    <col min="1518" max="1518" width="12.5703125" style="3" customWidth="1"/>
    <col min="1519" max="1519" width="13.42578125" style="3" customWidth="1"/>
    <col min="1520" max="1764" width="8.85546875" style="3"/>
    <col min="1765" max="1765" width="7" style="3" customWidth="1"/>
    <col min="1766" max="1766" width="45.140625" style="3" customWidth="1"/>
    <col min="1767" max="1767" width="14.140625" style="3" customWidth="1"/>
    <col min="1768" max="1768" width="18.42578125" style="3" customWidth="1"/>
    <col min="1769" max="1771" width="0" style="3" hidden="1" customWidth="1"/>
    <col min="1772" max="1772" width="15.140625" style="3" customWidth="1"/>
    <col min="1773" max="1773" width="15.7109375" style="3" customWidth="1"/>
    <col min="1774" max="1774" width="12.5703125" style="3" customWidth="1"/>
    <col min="1775" max="1775" width="13.42578125" style="3" customWidth="1"/>
    <col min="1776" max="2020" width="8.85546875" style="3"/>
    <col min="2021" max="2021" width="7" style="3" customWidth="1"/>
    <col min="2022" max="2022" width="45.140625" style="3" customWidth="1"/>
    <col min="2023" max="2023" width="14.140625" style="3" customWidth="1"/>
    <col min="2024" max="2024" width="18.42578125" style="3" customWidth="1"/>
    <col min="2025" max="2027" width="0" style="3" hidden="1" customWidth="1"/>
    <col min="2028" max="2028" width="15.140625" style="3" customWidth="1"/>
    <col min="2029" max="2029" width="15.7109375" style="3" customWidth="1"/>
    <col min="2030" max="2030" width="12.5703125" style="3" customWidth="1"/>
    <col min="2031" max="2031" width="13.42578125" style="3" customWidth="1"/>
    <col min="2032" max="2276" width="8.85546875" style="3"/>
    <col min="2277" max="2277" width="7" style="3" customWidth="1"/>
    <col min="2278" max="2278" width="45.140625" style="3" customWidth="1"/>
    <col min="2279" max="2279" width="14.140625" style="3" customWidth="1"/>
    <col min="2280" max="2280" width="18.42578125" style="3" customWidth="1"/>
    <col min="2281" max="2283" width="0" style="3" hidden="1" customWidth="1"/>
    <col min="2284" max="2284" width="15.140625" style="3" customWidth="1"/>
    <col min="2285" max="2285" width="15.7109375" style="3" customWidth="1"/>
    <col min="2286" max="2286" width="12.5703125" style="3" customWidth="1"/>
    <col min="2287" max="2287" width="13.42578125" style="3" customWidth="1"/>
    <col min="2288" max="2532" width="8.85546875" style="3"/>
    <col min="2533" max="2533" width="7" style="3" customWidth="1"/>
    <col min="2534" max="2534" width="45.140625" style="3" customWidth="1"/>
    <col min="2535" max="2535" width="14.140625" style="3" customWidth="1"/>
    <col min="2536" max="2536" width="18.42578125" style="3" customWidth="1"/>
    <col min="2537" max="2539" width="0" style="3" hidden="1" customWidth="1"/>
    <col min="2540" max="2540" width="15.140625" style="3" customWidth="1"/>
    <col min="2541" max="2541" width="15.7109375" style="3" customWidth="1"/>
    <col min="2542" max="2542" width="12.5703125" style="3" customWidth="1"/>
    <col min="2543" max="2543" width="13.42578125" style="3" customWidth="1"/>
    <col min="2544" max="2788" width="8.85546875" style="3"/>
    <col min="2789" max="2789" width="7" style="3" customWidth="1"/>
    <col min="2790" max="2790" width="45.140625" style="3" customWidth="1"/>
    <col min="2791" max="2791" width="14.140625" style="3" customWidth="1"/>
    <col min="2792" max="2792" width="18.42578125" style="3" customWidth="1"/>
    <col min="2793" max="2795" width="0" style="3" hidden="1" customWidth="1"/>
    <col min="2796" max="2796" width="15.140625" style="3" customWidth="1"/>
    <col min="2797" max="2797" width="15.7109375" style="3" customWidth="1"/>
    <col min="2798" max="2798" width="12.5703125" style="3" customWidth="1"/>
    <col min="2799" max="2799" width="13.42578125" style="3" customWidth="1"/>
    <col min="2800" max="3044" width="8.85546875" style="3"/>
    <col min="3045" max="3045" width="7" style="3" customWidth="1"/>
    <col min="3046" max="3046" width="45.140625" style="3" customWidth="1"/>
    <col min="3047" max="3047" width="14.140625" style="3" customWidth="1"/>
    <col min="3048" max="3048" width="18.42578125" style="3" customWidth="1"/>
    <col min="3049" max="3051" width="0" style="3" hidden="1" customWidth="1"/>
    <col min="3052" max="3052" width="15.140625" style="3" customWidth="1"/>
    <col min="3053" max="3053" width="15.7109375" style="3" customWidth="1"/>
    <col min="3054" max="3054" width="12.5703125" style="3" customWidth="1"/>
    <col min="3055" max="3055" width="13.42578125" style="3" customWidth="1"/>
    <col min="3056" max="3300" width="8.85546875" style="3"/>
    <col min="3301" max="3301" width="7" style="3" customWidth="1"/>
    <col min="3302" max="3302" width="45.140625" style="3" customWidth="1"/>
    <col min="3303" max="3303" width="14.140625" style="3" customWidth="1"/>
    <col min="3304" max="3304" width="18.42578125" style="3" customWidth="1"/>
    <col min="3305" max="3307" width="0" style="3" hidden="1" customWidth="1"/>
    <col min="3308" max="3308" width="15.140625" style="3" customWidth="1"/>
    <col min="3309" max="3309" width="15.7109375" style="3" customWidth="1"/>
    <col min="3310" max="3310" width="12.5703125" style="3" customWidth="1"/>
    <col min="3311" max="3311" width="13.42578125" style="3" customWidth="1"/>
    <col min="3312" max="3556" width="8.85546875" style="3"/>
    <col min="3557" max="3557" width="7" style="3" customWidth="1"/>
    <col min="3558" max="3558" width="45.140625" style="3" customWidth="1"/>
    <col min="3559" max="3559" width="14.140625" style="3" customWidth="1"/>
    <col min="3560" max="3560" width="18.42578125" style="3" customWidth="1"/>
    <col min="3561" max="3563" width="0" style="3" hidden="1" customWidth="1"/>
    <col min="3564" max="3564" width="15.140625" style="3" customWidth="1"/>
    <col min="3565" max="3565" width="15.7109375" style="3" customWidth="1"/>
    <col min="3566" max="3566" width="12.5703125" style="3" customWidth="1"/>
    <col min="3567" max="3567" width="13.42578125" style="3" customWidth="1"/>
    <col min="3568" max="3812" width="8.85546875" style="3"/>
    <col min="3813" max="3813" width="7" style="3" customWidth="1"/>
    <col min="3814" max="3814" width="45.140625" style="3" customWidth="1"/>
    <col min="3815" max="3815" width="14.140625" style="3" customWidth="1"/>
    <col min="3816" max="3816" width="18.42578125" style="3" customWidth="1"/>
    <col min="3817" max="3819" width="0" style="3" hidden="1" customWidth="1"/>
    <col min="3820" max="3820" width="15.140625" style="3" customWidth="1"/>
    <col min="3821" max="3821" width="15.7109375" style="3" customWidth="1"/>
    <col min="3822" max="3822" width="12.5703125" style="3" customWidth="1"/>
    <col min="3823" max="3823" width="13.42578125" style="3" customWidth="1"/>
    <col min="3824" max="4068" width="8.85546875" style="3"/>
    <col min="4069" max="4069" width="7" style="3" customWidth="1"/>
    <col min="4070" max="4070" width="45.140625" style="3" customWidth="1"/>
    <col min="4071" max="4071" width="14.140625" style="3" customWidth="1"/>
    <col min="4072" max="4072" width="18.42578125" style="3" customWidth="1"/>
    <col min="4073" max="4075" width="0" style="3" hidden="1" customWidth="1"/>
    <col min="4076" max="4076" width="15.140625" style="3" customWidth="1"/>
    <col min="4077" max="4077" width="15.7109375" style="3" customWidth="1"/>
    <col min="4078" max="4078" width="12.5703125" style="3" customWidth="1"/>
    <col min="4079" max="4079" width="13.42578125" style="3" customWidth="1"/>
    <col min="4080" max="4324" width="8.85546875" style="3"/>
    <col min="4325" max="4325" width="7" style="3" customWidth="1"/>
    <col min="4326" max="4326" width="45.140625" style="3" customWidth="1"/>
    <col min="4327" max="4327" width="14.140625" style="3" customWidth="1"/>
    <col min="4328" max="4328" width="18.42578125" style="3" customWidth="1"/>
    <col min="4329" max="4331" width="0" style="3" hidden="1" customWidth="1"/>
    <col min="4332" max="4332" width="15.140625" style="3" customWidth="1"/>
    <col min="4333" max="4333" width="15.7109375" style="3" customWidth="1"/>
    <col min="4334" max="4334" width="12.5703125" style="3" customWidth="1"/>
    <col min="4335" max="4335" width="13.42578125" style="3" customWidth="1"/>
    <col min="4336" max="4580" width="8.85546875" style="3"/>
    <col min="4581" max="4581" width="7" style="3" customWidth="1"/>
    <col min="4582" max="4582" width="45.140625" style="3" customWidth="1"/>
    <col min="4583" max="4583" width="14.140625" style="3" customWidth="1"/>
    <col min="4584" max="4584" width="18.42578125" style="3" customWidth="1"/>
    <col min="4585" max="4587" width="0" style="3" hidden="1" customWidth="1"/>
    <col min="4588" max="4588" width="15.140625" style="3" customWidth="1"/>
    <col min="4589" max="4589" width="15.7109375" style="3" customWidth="1"/>
    <col min="4590" max="4590" width="12.5703125" style="3" customWidth="1"/>
    <col min="4591" max="4591" width="13.42578125" style="3" customWidth="1"/>
    <col min="4592" max="4836" width="8.85546875" style="3"/>
    <col min="4837" max="4837" width="7" style="3" customWidth="1"/>
    <col min="4838" max="4838" width="45.140625" style="3" customWidth="1"/>
    <col min="4839" max="4839" width="14.140625" style="3" customWidth="1"/>
    <col min="4840" max="4840" width="18.42578125" style="3" customWidth="1"/>
    <col min="4841" max="4843" width="0" style="3" hidden="1" customWidth="1"/>
    <col min="4844" max="4844" width="15.140625" style="3" customWidth="1"/>
    <col min="4845" max="4845" width="15.7109375" style="3" customWidth="1"/>
    <col min="4846" max="4846" width="12.5703125" style="3" customWidth="1"/>
    <col min="4847" max="4847" width="13.42578125" style="3" customWidth="1"/>
    <col min="4848" max="5092" width="8.85546875" style="3"/>
    <col min="5093" max="5093" width="7" style="3" customWidth="1"/>
    <col min="5094" max="5094" width="45.140625" style="3" customWidth="1"/>
    <col min="5095" max="5095" width="14.140625" style="3" customWidth="1"/>
    <col min="5096" max="5096" width="18.42578125" style="3" customWidth="1"/>
    <col min="5097" max="5099" width="0" style="3" hidden="1" customWidth="1"/>
    <col min="5100" max="5100" width="15.140625" style="3" customWidth="1"/>
    <col min="5101" max="5101" width="15.7109375" style="3" customWidth="1"/>
    <col min="5102" max="5102" width="12.5703125" style="3" customWidth="1"/>
    <col min="5103" max="5103" width="13.42578125" style="3" customWidth="1"/>
    <col min="5104" max="5348" width="8.85546875" style="3"/>
    <col min="5349" max="5349" width="7" style="3" customWidth="1"/>
    <col min="5350" max="5350" width="45.140625" style="3" customWidth="1"/>
    <col min="5351" max="5351" width="14.140625" style="3" customWidth="1"/>
    <col min="5352" max="5352" width="18.42578125" style="3" customWidth="1"/>
    <col min="5353" max="5355" width="0" style="3" hidden="1" customWidth="1"/>
    <col min="5356" max="5356" width="15.140625" style="3" customWidth="1"/>
    <col min="5357" max="5357" width="15.7109375" style="3" customWidth="1"/>
    <col min="5358" max="5358" width="12.5703125" style="3" customWidth="1"/>
    <col min="5359" max="5359" width="13.42578125" style="3" customWidth="1"/>
    <col min="5360" max="5604" width="8.85546875" style="3"/>
    <col min="5605" max="5605" width="7" style="3" customWidth="1"/>
    <col min="5606" max="5606" width="45.140625" style="3" customWidth="1"/>
    <col min="5607" max="5607" width="14.140625" style="3" customWidth="1"/>
    <col min="5608" max="5608" width="18.42578125" style="3" customWidth="1"/>
    <col min="5609" max="5611" width="0" style="3" hidden="1" customWidth="1"/>
    <col min="5612" max="5612" width="15.140625" style="3" customWidth="1"/>
    <col min="5613" max="5613" width="15.7109375" style="3" customWidth="1"/>
    <col min="5614" max="5614" width="12.5703125" style="3" customWidth="1"/>
    <col min="5615" max="5615" width="13.42578125" style="3" customWidth="1"/>
    <col min="5616" max="5860" width="8.85546875" style="3"/>
    <col min="5861" max="5861" width="7" style="3" customWidth="1"/>
    <col min="5862" max="5862" width="45.140625" style="3" customWidth="1"/>
    <col min="5863" max="5863" width="14.140625" style="3" customWidth="1"/>
    <col min="5864" max="5864" width="18.42578125" style="3" customWidth="1"/>
    <col min="5865" max="5867" width="0" style="3" hidden="1" customWidth="1"/>
    <col min="5868" max="5868" width="15.140625" style="3" customWidth="1"/>
    <col min="5869" max="5869" width="15.7109375" style="3" customWidth="1"/>
    <col min="5870" max="5870" width="12.5703125" style="3" customWidth="1"/>
    <col min="5871" max="5871" width="13.42578125" style="3" customWidth="1"/>
    <col min="5872" max="6116" width="8.85546875" style="3"/>
    <col min="6117" max="6117" width="7" style="3" customWidth="1"/>
    <col min="6118" max="6118" width="45.140625" style="3" customWidth="1"/>
    <col min="6119" max="6119" width="14.140625" style="3" customWidth="1"/>
    <col min="6120" max="6120" width="18.42578125" style="3" customWidth="1"/>
    <col min="6121" max="6123" width="0" style="3" hidden="1" customWidth="1"/>
    <col min="6124" max="6124" width="15.140625" style="3" customWidth="1"/>
    <col min="6125" max="6125" width="15.7109375" style="3" customWidth="1"/>
    <col min="6126" max="6126" width="12.5703125" style="3" customWidth="1"/>
    <col min="6127" max="6127" width="13.42578125" style="3" customWidth="1"/>
    <col min="6128" max="6372" width="8.85546875" style="3"/>
    <col min="6373" max="6373" width="7" style="3" customWidth="1"/>
    <col min="6374" max="6374" width="45.140625" style="3" customWidth="1"/>
    <col min="6375" max="6375" width="14.140625" style="3" customWidth="1"/>
    <col min="6376" max="6376" width="18.42578125" style="3" customWidth="1"/>
    <col min="6377" max="6379" width="0" style="3" hidden="1" customWidth="1"/>
    <col min="6380" max="6380" width="15.140625" style="3" customWidth="1"/>
    <col min="6381" max="6381" width="15.7109375" style="3" customWidth="1"/>
    <col min="6382" max="6382" width="12.5703125" style="3" customWidth="1"/>
    <col min="6383" max="6383" width="13.42578125" style="3" customWidth="1"/>
    <col min="6384" max="6628" width="8.85546875" style="3"/>
    <col min="6629" max="6629" width="7" style="3" customWidth="1"/>
    <col min="6630" max="6630" width="45.140625" style="3" customWidth="1"/>
    <col min="6631" max="6631" width="14.140625" style="3" customWidth="1"/>
    <col min="6632" max="6632" width="18.42578125" style="3" customWidth="1"/>
    <col min="6633" max="6635" width="0" style="3" hidden="1" customWidth="1"/>
    <col min="6636" max="6636" width="15.140625" style="3" customWidth="1"/>
    <col min="6637" max="6637" width="15.7109375" style="3" customWidth="1"/>
    <col min="6638" max="6638" width="12.5703125" style="3" customWidth="1"/>
    <col min="6639" max="6639" width="13.42578125" style="3" customWidth="1"/>
    <col min="6640" max="6884" width="8.85546875" style="3"/>
    <col min="6885" max="6885" width="7" style="3" customWidth="1"/>
    <col min="6886" max="6886" width="45.140625" style="3" customWidth="1"/>
    <col min="6887" max="6887" width="14.140625" style="3" customWidth="1"/>
    <col min="6888" max="6888" width="18.42578125" style="3" customWidth="1"/>
    <col min="6889" max="6891" width="0" style="3" hidden="1" customWidth="1"/>
    <col min="6892" max="6892" width="15.140625" style="3" customWidth="1"/>
    <col min="6893" max="6893" width="15.7109375" style="3" customWidth="1"/>
    <col min="6894" max="6894" width="12.5703125" style="3" customWidth="1"/>
    <col min="6895" max="6895" width="13.42578125" style="3" customWidth="1"/>
    <col min="6896" max="7140" width="8.85546875" style="3"/>
    <col min="7141" max="7141" width="7" style="3" customWidth="1"/>
    <col min="7142" max="7142" width="45.140625" style="3" customWidth="1"/>
    <col min="7143" max="7143" width="14.140625" style="3" customWidth="1"/>
    <col min="7144" max="7144" width="18.42578125" style="3" customWidth="1"/>
    <col min="7145" max="7147" width="0" style="3" hidden="1" customWidth="1"/>
    <col min="7148" max="7148" width="15.140625" style="3" customWidth="1"/>
    <col min="7149" max="7149" width="15.7109375" style="3" customWidth="1"/>
    <col min="7150" max="7150" width="12.5703125" style="3" customWidth="1"/>
    <col min="7151" max="7151" width="13.42578125" style="3" customWidth="1"/>
    <col min="7152" max="7396" width="8.85546875" style="3"/>
    <col min="7397" max="7397" width="7" style="3" customWidth="1"/>
    <col min="7398" max="7398" width="45.140625" style="3" customWidth="1"/>
    <col min="7399" max="7399" width="14.140625" style="3" customWidth="1"/>
    <col min="7400" max="7400" width="18.42578125" style="3" customWidth="1"/>
    <col min="7401" max="7403" width="0" style="3" hidden="1" customWidth="1"/>
    <col min="7404" max="7404" width="15.140625" style="3" customWidth="1"/>
    <col min="7405" max="7405" width="15.7109375" style="3" customWidth="1"/>
    <col min="7406" max="7406" width="12.5703125" style="3" customWidth="1"/>
    <col min="7407" max="7407" width="13.42578125" style="3" customWidth="1"/>
    <col min="7408" max="7652" width="8.85546875" style="3"/>
    <col min="7653" max="7653" width="7" style="3" customWidth="1"/>
    <col min="7654" max="7654" width="45.140625" style="3" customWidth="1"/>
    <col min="7655" max="7655" width="14.140625" style="3" customWidth="1"/>
    <col min="7656" max="7656" width="18.42578125" style="3" customWidth="1"/>
    <col min="7657" max="7659" width="0" style="3" hidden="1" customWidth="1"/>
    <col min="7660" max="7660" width="15.140625" style="3" customWidth="1"/>
    <col min="7661" max="7661" width="15.7109375" style="3" customWidth="1"/>
    <col min="7662" max="7662" width="12.5703125" style="3" customWidth="1"/>
    <col min="7663" max="7663" width="13.42578125" style="3" customWidth="1"/>
    <col min="7664" max="7908" width="8.85546875" style="3"/>
    <col min="7909" max="7909" width="7" style="3" customWidth="1"/>
    <col min="7910" max="7910" width="45.140625" style="3" customWidth="1"/>
    <col min="7911" max="7911" width="14.140625" style="3" customWidth="1"/>
    <col min="7912" max="7912" width="18.42578125" style="3" customWidth="1"/>
    <col min="7913" max="7915" width="0" style="3" hidden="1" customWidth="1"/>
    <col min="7916" max="7916" width="15.140625" style="3" customWidth="1"/>
    <col min="7917" max="7917" width="15.7109375" style="3" customWidth="1"/>
    <col min="7918" max="7918" width="12.5703125" style="3" customWidth="1"/>
    <col min="7919" max="7919" width="13.42578125" style="3" customWidth="1"/>
    <col min="7920" max="8164" width="8.85546875" style="3"/>
    <col min="8165" max="8165" width="7" style="3" customWidth="1"/>
    <col min="8166" max="8166" width="45.140625" style="3" customWidth="1"/>
    <col min="8167" max="8167" width="14.140625" style="3" customWidth="1"/>
    <col min="8168" max="8168" width="18.42578125" style="3" customWidth="1"/>
    <col min="8169" max="8171" width="0" style="3" hidden="1" customWidth="1"/>
    <col min="8172" max="8172" width="15.140625" style="3" customWidth="1"/>
    <col min="8173" max="8173" width="15.7109375" style="3" customWidth="1"/>
    <col min="8174" max="8174" width="12.5703125" style="3" customWidth="1"/>
    <col min="8175" max="8175" width="13.42578125" style="3" customWidth="1"/>
    <col min="8176" max="8420" width="8.85546875" style="3"/>
    <col min="8421" max="8421" width="7" style="3" customWidth="1"/>
    <col min="8422" max="8422" width="45.140625" style="3" customWidth="1"/>
    <col min="8423" max="8423" width="14.140625" style="3" customWidth="1"/>
    <col min="8424" max="8424" width="18.42578125" style="3" customWidth="1"/>
    <col min="8425" max="8427" width="0" style="3" hidden="1" customWidth="1"/>
    <col min="8428" max="8428" width="15.140625" style="3" customWidth="1"/>
    <col min="8429" max="8429" width="15.7109375" style="3" customWidth="1"/>
    <col min="8430" max="8430" width="12.5703125" style="3" customWidth="1"/>
    <col min="8431" max="8431" width="13.42578125" style="3" customWidth="1"/>
    <col min="8432" max="8676" width="8.85546875" style="3"/>
    <col min="8677" max="8677" width="7" style="3" customWidth="1"/>
    <col min="8678" max="8678" width="45.140625" style="3" customWidth="1"/>
    <col min="8679" max="8679" width="14.140625" style="3" customWidth="1"/>
    <col min="8680" max="8680" width="18.42578125" style="3" customWidth="1"/>
    <col min="8681" max="8683" width="0" style="3" hidden="1" customWidth="1"/>
    <col min="8684" max="8684" width="15.140625" style="3" customWidth="1"/>
    <col min="8685" max="8685" width="15.7109375" style="3" customWidth="1"/>
    <col min="8686" max="8686" width="12.5703125" style="3" customWidth="1"/>
    <col min="8687" max="8687" width="13.42578125" style="3" customWidth="1"/>
    <col min="8688" max="8932" width="8.85546875" style="3"/>
    <col min="8933" max="8933" width="7" style="3" customWidth="1"/>
    <col min="8934" max="8934" width="45.140625" style="3" customWidth="1"/>
    <col min="8935" max="8935" width="14.140625" style="3" customWidth="1"/>
    <col min="8936" max="8936" width="18.42578125" style="3" customWidth="1"/>
    <col min="8937" max="8939" width="0" style="3" hidden="1" customWidth="1"/>
    <col min="8940" max="8940" width="15.140625" style="3" customWidth="1"/>
    <col min="8941" max="8941" width="15.7109375" style="3" customWidth="1"/>
    <col min="8942" max="8942" width="12.5703125" style="3" customWidth="1"/>
    <col min="8943" max="8943" width="13.42578125" style="3" customWidth="1"/>
    <col min="8944" max="9188" width="8.85546875" style="3"/>
    <col min="9189" max="9189" width="7" style="3" customWidth="1"/>
    <col min="9190" max="9190" width="45.140625" style="3" customWidth="1"/>
    <col min="9191" max="9191" width="14.140625" style="3" customWidth="1"/>
    <col min="9192" max="9192" width="18.42578125" style="3" customWidth="1"/>
    <col min="9193" max="9195" width="0" style="3" hidden="1" customWidth="1"/>
    <col min="9196" max="9196" width="15.140625" style="3" customWidth="1"/>
    <col min="9197" max="9197" width="15.7109375" style="3" customWidth="1"/>
    <col min="9198" max="9198" width="12.5703125" style="3" customWidth="1"/>
    <col min="9199" max="9199" width="13.42578125" style="3" customWidth="1"/>
    <col min="9200" max="9444" width="8.85546875" style="3"/>
    <col min="9445" max="9445" width="7" style="3" customWidth="1"/>
    <col min="9446" max="9446" width="45.140625" style="3" customWidth="1"/>
    <col min="9447" max="9447" width="14.140625" style="3" customWidth="1"/>
    <col min="9448" max="9448" width="18.42578125" style="3" customWidth="1"/>
    <col min="9449" max="9451" width="0" style="3" hidden="1" customWidth="1"/>
    <col min="9452" max="9452" width="15.140625" style="3" customWidth="1"/>
    <col min="9453" max="9453" width="15.7109375" style="3" customWidth="1"/>
    <col min="9454" max="9454" width="12.5703125" style="3" customWidth="1"/>
    <col min="9455" max="9455" width="13.42578125" style="3" customWidth="1"/>
    <col min="9456" max="9700" width="8.85546875" style="3"/>
    <col min="9701" max="9701" width="7" style="3" customWidth="1"/>
    <col min="9702" max="9702" width="45.140625" style="3" customWidth="1"/>
    <col min="9703" max="9703" width="14.140625" style="3" customWidth="1"/>
    <col min="9704" max="9704" width="18.42578125" style="3" customWidth="1"/>
    <col min="9705" max="9707" width="0" style="3" hidden="1" customWidth="1"/>
    <col min="9708" max="9708" width="15.140625" style="3" customWidth="1"/>
    <col min="9709" max="9709" width="15.7109375" style="3" customWidth="1"/>
    <col min="9710" max="9710" width="12.5703125" style="3" customWidth="1"/>
    <col min="9711" max="9711" width="13.42578125" style="3" customWidth="1"/>
    <col min="9712" max="9956" width="8.85546875" style="3"/>
    <col min="9957" max="9957" width="7" style="3" customWidth="1"/>
    <col min="9958" max="9958" width="45.140625" style="3" customWidth="1"/>
    <col min="9959" max="9959" width="14.140625" style="3" customWidth="1"/>
    <col min="9960" max="9960" width="18.42578125" style="3" customWidth="1"/>
    <col min="9961" max="9963" width="0" style="3" hidden="1" customWidth="1"/>
    <col min="9964" max="9964" width="15.140625" style="3" customWidth="1"/>
    <col min="9965" max="9965" width="15.7109375" style="3" customWidth="1"/>
    <col min="9966" max="9966" width="12.5703125" style="3" customWidth="1"/>
    <col min="9967" max="9967" width="13.42578125" style="3" customWidth="1"/>
    <col min="9968" max="10212" width="8.85546875" style="3"/>
    <col min="10213" max="10213" width="7" style="3" customWidth="1"/>
    <col min="10214" max="10214" width="45.140625" style="3" customWidth="1"/>
    <col min="10215" max="10215" width="14.140625" style="3" customWidth="1"/>
    <col min="10216" max="10216" width="18.42578125" style="3" customWidth="1"/>
    <col min="10217" max="10219" width="0" style="3" hidden="1" customWidth="1"/>
    <col min="10220" max="10220" width="15.140625" style="3" customWidth="1"/>
    <col min="10221" max="10221" width="15.7109375" style="3" customWidth="1"/>
    <col min="10222" max="10222" width="12.5703125" style="3" customWidth="1"/>
    <col min="10223" max="10223" width="13.42578125" style="3" customWidth="1"/>
    <col min="10224" max="10468" width="8.85546875" style="3"/>
    <col min="10469" max="10469" width="7" style="3" customWidth="1"/>
    <col min="10470" max="10470" width="45.140625" style="3" customWidth="1"/>
    <col min="10471" max="10471" width="14.140625" style="3" customWidth="1"/>
    <col min="10472" max="10472" width="18.42578125" style="3" customWidth="1"/>
    <col min="10473" max="10475" width="0" style="3" hidden="1" customWidth="1"/>
    <col min="10476" max="10476" width="15.140625" style="3" customWidth="1"/>
    <col min="10477" max="10477" width="15.7109375" style="3" customWidth="1"/>
    <col min="10478" max="10478" width="12.5703125" style="3" customWidth="1"/>
    <col min="10479" max="10479" width="13.42578125" style="3" customWidth="1"/>
    <col min="10480" max="10724" width="8.85546875" style="3"/>
    <col min="10725" max="10725" width="7" style="3" customWidth="1"/>
    <col min="10726" max="10726" width="45.140625" style="3" customWidth="1"/>
    <col min="10727" max="10727" width="14.140625" style="3" customWidth="1"/>
    <col min="10728" max="10728" width="18.42578125" style="3" customWidth="1"/>
    <col min="10729" max="10731" width="0" style="3" hidden="1" customWidth="1"/>
    <col min="10732" max="10732" width="15.140625" style="3" customWidth="1"/>
    <col min="10733" max="10733" width="15.7109375" style="3" customWidth="1"/>
    <col min="10734" max="10734" width="12.5703125" style="3" customWidth="1"/>
    <col min="10735" max="10735" width="13.42578125" style="3" customWidth="1"/>
    <col min="10736" max="10980" width="8.85546875" style="3"/>
    <col min="10981" max="10981" width="7" style="3" customWidth="1"/>
    <col min="10982" max="10982" width="45.140625" style="3" customWidth="1"/>
    <col min="10983" max="10983" width="14.140625" style="3" customWidth="1"/>
    <col min="10984" max="10984" width="18.42578125" style="3" customWidth="1"/>
    <col min="10985" max="10987" width="0" style="3" hidden="1" customWidth="1"/>
    <col min="10988" max="10988" width="15.140625" style="3" customWidth="1"/>
    <col min="10989" max="10989" width="15.7109375" style="3" customWidth="1"/>
    <col min="10990" max="10990" width="12.5703125" style="3" customWidth="1"/>
    <col min="10991" max="10991" width="13.42578125" style="3" customWidth="1"/>
    <col min="10992" max="11236" width="8.85546875" style="3"/>
    <col min="11237" max="11237" width="7" style="3" customWidth="1"/>
    <col min="11238" max="11238" width="45.140625" style="3" customWidth="1"/>
    <col min="11239" max="11239" width="14.140625" style="3" customWidth="1"/>
    <col min="11240" max="11240" width="18.42578125" style="3" customWidth="1"/>
    <col min="11241" max="11243" width="0" style="3" hidden="1" customWidth="1"/>
    <col min="11244" max="11244" width="15.140625" style="3" customWidth="1"/>
    <col min="11245" max="11245" width="15.7109375" style="3" customWidth="1"/>
    <col min="11246" max="11246" width="12.5703125" style="3" customWidth="1"/>
    <col min="11247" max="11247" width="13.42578125" style="3" customWidth="1"/>
    <col min="11248" max="11492" width="8.85546875" style="3"/>
    <col min="11493" max="11493" width="7" style="3" customWidth="1"/>
    <col min="11494" max="11494" width="45.140625" style="3" customWidth="1"/>
    <col min="11495" max="11495" width="14.140625" style="3" customWidth="1"/>
    <col min="11496" max="11496" width="18.42578125" style="3" customWidth="1"/>
    <col min="11497" max="11499" width="0" style="3" hidden="1" customWidth="1"/>
    <col min="11500" max="11500" width="15.140625" style="3" customWidth="1"/>
    <col min="11501" max="11501" width="15.7109375" style="3" customWidth="1"/>
    <col min="11502" max="11502" width="12.5703125" style="3" customWidth="1"/>
    <col min="11503" max="11503" width="13.42578125" style="3" customWidth="1"/>
    <col min="11504" max="11748" width="8.85546875" style="3"/>
    <col min="11749" max="11749" width="7" style="3" customWidth="1"/>
    <col min="11750" max="11750" width="45.140625" style="3" customWidth="1"/>
    <col min="11751" max="11751" width="14.140625" style="3" customWidth="1"/>
    <col min="11752" max="11752" width="18.42578125" style="3" customWidth="1"/>
    <col min="11753" max="11755" width="0" style="3" hidden="1" customWidth="1"/>
    <col min="11756" max="11756" width="15.140625" style="3" customWidth="1"/>
    <col min="11757" max="11757" width="15.7109375" style="3" customWidth="1"/>
    <col min="11758" max="11758" width="12.5703125" style="3" customWidth="1"/>
    <col min="11759" max="11759" width="13.42578125" style="3" customWidth="1"/>
    <col min="11760" max="12004" width="8.85546875" style="3"/>
    <col min="12005" max="12005" width="7" style="3" customWidth="1"/>
    <col min="12006" max="12006" width="45.140625" style="3" customWidth="1"/>
    <col min="12007" max="12007" width="14.140625" style="3" customWidth="1"/>
    <col min="12008" max="12008" width="18.42578125" style="3" customWidth="1"/>
    <col min="12009" max="12011" width="0" style="3" hidden="1" customWidth="1"/>
    <col min="12012" max="12012" width="15.140625" style="3" customWidth="1"/>
    <col min="12013" max="12013" width="15.7109375" style="3" customWidth="1"/>
    <col min="12014" max="12014" width="12.5703125" style="3" customWidth="1"/>
    <col min="12015" max="12015" width="13.42578125" style="3" customWidth="1"/>
    <col min="12016" max="12260" width="8.85546875" style="3"/>
    <col min="12261" max="12261" width="7" style="3" customWidth="1"/>
    <col min="12262" max="12262" width="45.140625" style="3" customWidth="1"/>
    <col min="12263" max="12263" width="14.140625" style="3" customWidth="1"/>
    <col min="12264" max="12264" width="18.42578125" style="3" customWidth="1"/>
    <col min="12265" max="12267" width="0" style="3" hidden="1" customWidth="1"/>
    <col min="12268" max="12268" width="15.140625" style="3" customWidth="1"/>
    <col min="12269" max="12269" width="15.7109375" style="3" customWidth="1"/>
    <col min="12270" max="12270" width="12.5703125" style="3" customWidth="1"/>
    <col min="12271" max="12271" width="13.42578125" style="3" customWidth="1"/>
    <col min="12272" max="12516" width="8.85546875" style="3"/>
    <col min="12517" max="12517" width="7" style="3" customWidth="1"/>
    <col min="12518" max="12518" width="45.140625" style="3" customWidth="1"/>
    <col min="12519" max="12519" width="14.140625" style="3" customWidth="1"/>
    <col min="12520" max="12520" width="18.42578125" style="3" customWidth="1"/>
    <col min="12521" max="12523" width="0" style="3" hidden="1" customWidth="1"/>
    <col min="12524" max="12524" width="15.140625" style="3" customWidth="1"/>
    <col min="12525" max="12525" width="15.7109375" style="3" customWidth="1"/>
    <col min="12526" max="12526" width="12.5703125" style="3" customWidth="1"/>
    <col min="12527" max="12527" width="13.42578125" style="3" customWidth="1"/>
    <col min="12528" max="12772" width="8.85546875" style="3"/>
    <col min="12773" max="12773" width="7" style="3" customWidth="1"/>
    <col min="12774" max="12774" width="45.140625" style="3" customWidth="1"/>
    <col min="12775" max="12775" width="14.140625" style="3" customWidth="1"/>
    <col min="12776" max="12776" width="18.42578125" style="3" customWidth="1"/>
    <col min="12777" max="12779" width="0" style="3" hidden="1" customWidth="1"/>
    <col min="12780" max="12780" width="15.140625" style="3" customWidth="1"/>
    <col min="12781" max="12781" width="15.7109375" style="3" customWidth="1"/>
    <col min="12782" max="12782" width="12.5703125" style="3" customWidth="1"/>
    <col min="12783" max="12783" width="13.42578125" style="3" customWidth="1"/>
    <col min="12784" max="13028" width="8.85546875" style="3"/>
    <col min="13029" max="13029" width="7" style="3" customWidth="1"/>
    <col min="13030" max="13030" width="45.140625" style="3" customWidth="1"/>
    <col min="13031" max="13031" width="14.140625" style="3" customWidth="1"/>
    <col min="13032" max="13032" width="18.42578125" style="3" customWidth="1"/>
    <col min="13033" max="13035" width="0" style="3" hidden="1" customWidth="1"/>
    <col min="13036" max="13036" width="15.140625" style="3" customWidth="1"/>
    <col min="13037" max="13037" width="15.7109375" style="3" customWidth="1"/>
    <col min="13038" max="13038" width="12.5703125" style="3" customWidth="1"/>
    <col min="13039" max="13039" width="13.42578125" style="3" customWidth="1"/>
    <col min="13040" max="13284" width="8.85546875" style="3"/>
    <col min="13285" max="13285" width="7" style="3" customWidth="1"/>
    <col min="13286" max="13286" width="45.140625" style="3" customWidth="1"/>
    <col min="13287" max="13287" width="14.140625" style="3" customWidth="1"/>
    <col min="13288" max="13288" width="18.42578125" style="3" customWidth="1"/>
    <col min="13289" max="13291" width="0" style="3" hidden="1" customWidth="1"/>
    <col min="13292" max="13292" width="15.140625" style="3" customWidth="1"/>
    <col min="13293" max="13293" width="15.7109375" style="3" customWidth="1"/>
    <col min="13294" max="13294" width="12.5703125" style="3" customWidth="1"/>
    <col min="13295" max="13295" width="13.42578125" style="3" customWidth="1"/>
    <col min="13296" max="13540" width="8.85546875" style="3"/>
    <col min="13541" max="13541" width="7" style="3" customWidth="1"/>
    <col min="13542" max="13542" width="45.140625" style="3" customWidth="1"/>
    <col min="13543" max="13543" width="14.140625" style="3" customWidth="1"/>
    <col min="13544" max="13544" width="18.42578125" style="3" customWidth="1"/>
    <col min="13545" max="13547" width="0" style="3" hidden="1" customWidth="1"/>
    <col min="13548" max="13548" width="15.140625" style="3" customWidth="1"/>
    <col min="13549" max="13549" width="15.7109375" style="3" customWidth="1"/>
    <col min="13550" max="13550" width="12.5703125" style="3" customWidth="1"/>
    <col min="13551" max="13551" width="13.42578125" style="3" customWidth="1"/>
    <col min="13552" max="13796" width="8.85546875" style="3"/>
    <col min="13797" max="13797" width="7" style="3" customWidth="1"/>
    <col min="13798" max="13798" width="45.140625" style="3" customWidth="1"/>
    <col min="13799" max="13799" width="14.140625" style="3" customWidth="1"/>
    <col min="13800" max="13800" width="18.42578125" style="3" customWidth="1"/>
    <col min="13801" max="13803" width="0" style="3" hidden="1" customWidth="1"/>
    <col min="13804" max="13804" width="15.140625" style="3" customWidth="1"/>
    <col min="13805" max="13805" width="15.7109375" style="3" customWidth="1"/>
    <col min="13806" max="13806" width="12.5703125" style="3" customWidth="1"/>
    <col min="13807" max="13807" width="13.42578125" style="3" customWidth="1"/>
    <col min="13808" max="14052" width="8.85546875" style="3"/>
    <col min="14053" max="14053" width="7" style="3" customWidth="1"/>
    <col min="14054" max="14054" width="45.140625" style="3" customWidth="1"/>
    <col min="14055" max="14055" width="14.140625" style="3" customWidth="1"/>
    <col min="14056" max="14056" width="18.42578125" style="3" customWidth="1"/>
    <col min="14057" max="14059" width="0" style="3" hidden="1" customWidth="1"/>
    <col min="14060" max="14060" width="15.140625" style="3" customWidth="1"/>
    <col min="14061" max="14061" width="15.7109375" style="3" customWidth="1"/>
    <col min="14062" max="14062" width="12.5703125" style="3" customWidth="1"/>
    <col min="14063" max="14063" width="13.42578125" style="3" customWidth="1"/>
    <col min="14064" max="14308" width="8.85546875" style="3"/>
    <col min="14309" max="14309" width="7" style="3" customWidth="1"/>
    <col min="14310" max="14310" width="45.140625" style="3" customWidth="1"/>
    <col min="14311" max="14311" width="14.140625" style="3" customWidth="1"/>
    <col min="14312" max="14312" width="18.42578125" style="3" customWidth="1"/>
    <col min="14313" max="14315" width="0" style="3" hidden="1" customWidth="1"/>
    <col min="14316" max="14316" width="15.140625" style="3" customWidth="1"/>
    <col min="14317" max="14317" width="15.7109375" style="3" customWidth="1"/>
    <col min="14318" max="14318" width="12.5703125" style="3" customWidth="1"/>
    <col min="14319" max="14319" width="13.42578125" style="3" customWidth="1"/>
    <col min="14320" max="14564" width="8.85546875" style="3"/>
    <col min="14565" max="14565" width="7" style="3" customWidth="1"/>
    <col min="14566" max="14566" width="45.140625" style="3" customWidth="1"/>
    <col min="14567" max="14567" width="14.140625" style="3" customWidth="1"/>
    <col min="14568" max="14568" width="18.42578125" style="3" customWidth="1"/>
    <col min="14569" max="14571" width="0" style="3" hidden="1" customWidth="1"/>
    <col min="14572" max="14572" width="15.140625" style="3" customWidth="1"/>
    <col min="14573" max="14573" width="15.7109375" style="3" customWidth="1"/>
    <col min="14574" max="14574" width="12.5703125" style="3" customWidth="1"/>
    <col min="14575" max="14575" width="13.42578125" style="3" customWidth="1"/>
    <col min="14576" max="14820" width="8.85546875" style="3"/>
    <col min="14821" max="14821" width="7" style="3" customWidth="1"/>
    <col min="14822" max="14822" width="45.140625" style="3" customWidth="1"/>
    <col min="14823" max="14823" width="14.140625" style="3" customWidth="1"/>
    <col min="14824" max="14824" width="18.42578125" style="3" customWidth="1"/>
    <col min="14825" max="14827" width="0" style="3" hidden="1" customWidth="1"/>
    <col min="14828" max="14828" width="15.140625" style="3" customWidth="1"/>
    <col min="14829" max="14829" width="15.7109375" style="3" customWidth="1"/>
    <col min="14830" max="14830" width="12.5703125" style="3" customWidth="1"/>
    <col min="14831" max="14831" width="13.42578125" style="3" customWidth="1"/>
    <col min="14832" max="15076" width="8.85546875" style="3"/>
    <col min="15077" max="15077" width="7" style="3" customWidth="1"/>
    <col min="15078" max="15078" width="45.140625" style="3" customWidth="1"/>
    <col min="15079" max="15079" width="14.140625" style="3" customWidth="1"/>
    <col min="15080" max="15080" width="18.42578125" style="3" customWidth="1"/>
    <col min="15081" max="15083" width="0" style="3" hidden="1" customWidth="1"/>
    <col min="15084" max="15084" width="15.140625" style="3" customWidth="1"/>
    <col min="15085" max="15085" width="15.7109375" style="3" customWidth="1"/>
    <col min="15086" max="15086" width="12.5703125" style="3" customWidth="1"/>
    <col min="15087" max="15087" width="13.42578125" style="3" customWidth="1"/>
    <col min="15088" max="15332" width="8.85546875" style="3"/>
    <col min="15333" max="15333" width="7" style="3" customWidth="1"/>
    <col min="15334" max="15334" width="45.140625" style="3" customWidth="1"/>
    <col min="15335" max="15335" width="14.140625" style="3" customWidth="1"/>
    <col min="15336" max="15336" width="18.42578125" style="3" customWidth="1"/>
    <col min="15337" max="15339" width="0" style="3" hidden="1" customWidth="1"/>
    <col min="15340" max="15340" width="15.140625" style="3" customWidth="1"/>
    <col min="15341" max="15341" width="15.7109375" style="3" customWidth="1"/>
    <col min="15342" max="15342" width="12.5703125" style="3" customWidth="1"/>
    <col min="15343" max="15343" width="13.42578125" style="3" customWidth="1"/>
    <col min="15344" max="15588" width="8.85546875" style="3"/>
    <col min="15589" max="15589" width="7" style="3" customWidth="1"/>
    <col min="15590" max="15590" width="45.140625" style="3" customWidth="1"/>
    <col min="15591" max="15591" width="14.140625" style="3" customWidth="1"/>
    <col min="15592" max="15592" width="18.42578125" style="3" customWidth="1"/>
    <col min="15593" max="15595" width="0" style="3" hidden="1" customWidth="1"/>
    <col min="15596" max="15596" width="15.140625" style="3" customWidth="1"/>
    <col min="15597" max="15597" width="15.7109375" style="3" customWidth="1"/>
    <col min="15598" max="15598" width="12.5703125" style="3" customWidth="1"/>
    <col min="15599" max="15599" width="13.42578125" style="3" customWidth="1"/>
    <col min="15600" max="15844" width="8.85546875" style="3"/>
    <col min="15845" max="15845" width="7" style="3" customWidth="1"/>
    <col min="15846" max="15846" width="45.140625" style="3" customWidth="1"/>
    <col min="15847" max="15847" width="14.140625" style="3" customWidth="1"/>
    <col min="15848" max="15848" width="18.42578125" style="3" customWidth="1"/>
    <col min="15849" max="15851" width="0" style="3" hidden="1" customWidth="1"/>
    <col min="15852" max="15852" width="15.140625" style="3" customWidth="1"/>
    <col min="15853" max="15853" width="15.7109375" style="3" customWidth="1"/>
    <col min="15854" max="15854" width="12.5703125" style="3" customWidth="1"/>
    <col min="15855" max="15855" width="13.42578125" style="3" customWidth="1"/>
    <col min="15856" max="16100" width="8.85546875" style="3"/>
    <col min="16101" max="16101" width="7" style="3" customWidth="1"/>
    <col min="16102" max="16102" width="45.140625" style="3" customWidth="1"/>
    <col min="16103" max="16103" width="14.140625" style="3" customWidth="1"/>
    <col min="16104" max="16104" width="18.42578125" style="3" customWidth="1"/>
    <col min="16105" max="16107" width="0" style="3" hidden="1" customWidth="1"/>
    <col min="16108" max="16108" width="15.140625" style="3" customWidth="1"/>
    <col min="16109" max="16109" width="15.7109375" style="3" customWidth="1"/>
    <col min="16110" max="16110" width="12.5703125" style="3" customWidth="1"/>
    <col min="16111" max="16111" width="13.42578125" style="3" customWidth="1"/>
    <col min="16112" max="16384" width="8.85546875" style="3"/>
  </cols>
  <sheetData>
    <row r="1" spans="1:11">
      <c r="D1" s="2" t="s">
        <v>39</v>
      </c>
      <c r="E1" s="2"/>
      <c r="F1" s="2"/>
      <c r="G1" s="2"/>
    </row>
    <row r="2" spans="1:11">
      <c r="D2" s="2" t="s">
        <v>858</v>
      </c>
      <c r="E2" s="2"/>
      <c r="F2" s="2"/>
      <c r="G2" s="2"/>
    </row>
    <row r="3" spans="1:11">
      <c r="A3" s="17"/>
      <c r="D3" s="2" t="s">
        <v>59</v>
      </c>
      <c r="E3" s="2"/>
      <c r="F3" s="2"/>
      <c r="G3" s="2"/>
    </row>
    <row r="4" spans="1:11">
      <c r="A4" s="17"/>
      <c r="B4" s="19"/>
      <c r="C4" s="19"/>
    </row>
    <row r="5" spans="1:11" ht="14.45" customHeight="1">
      <c r="A5" s="379" t="s">
        <v>395</v>
      </c>
      <c r="B5" s="379"/>
      <c r="C5" s="379"/>
      <c r="D5" s="379"/>
      <c r="E5" s="379"/>
      <c r="F5" s="379"/>
      <c r="G5" s="379"/>
      <c r="H5" s="379"/>
      <c r="I5" s="379"/>
    </row>
    <row r="6" spans="1:11" ht="14.45" customHeight="1">
      <c r="A6" s="379" t="s">
        <v>404</v>
      </c>
      <c r="B6" s="379"/>
      <c r="C6" s="379"/>
      <c r="D6" s="379"/>
      <c r="E6" s="379"/>
      <c r="F6" s="379"/>
      <c r="G6" s="379"/>
      <c r="H6" s="379"/>
      <c r="I6" s="379"/>
    </row>
    <row r="7" spans="1:11" ht="15.75" customHeight="1">
      <c r="A7" s="379" t="s">
        <v>405</v>
      </c>
      <c r="B7" s="379"/>
      <c r="C7" s="379"/>
      <c r="D7" s="379"/>
      <c r="E7" s="379"/>
      <c r="F7" s="379"/>
      <c r="G7" s="379"/>
      <c r="H7" s="379"/>
    </row>
    <row r="8" spans="1:11" ht="15.75" customHeight="1">
      <c r="A8" s="19"/>
      <c r="B8" s="40"/>
      <c r="C8" s="40"/>
    </row>
    <row r="9" spans="1:11" ht="46.9" customHeight="1">
      <c r="A9" s="59" t="s">
        <v>3</v>
      </c>
      <c r="B9" s="111" t="s">
        <v>4</v>
      </c>
      <c r="C9" s="59" t="s">
        <v>401</v>
      </c>
      <c r="D9" s="59" t="s">
        <v>394</v>
      </c>
      <c r="E9" s="151" t="s">
        <v>432</v>
      </c>
      <c r="F9" s="151"/>
      <c r="G9" s="151"/>
      <c r="H9" s="59" t="s">
        <v>437</v>
      </c>
      <c r="I9" s="59" t="s">
        <v>402</v>
      </c>
      <c r="J9" s="59" t="s">
        <v>403</v>
      </c>
    </row>
    <row r="10" spans="1:11">
      <c r="A10" s="23">
        <v>1</v>
      </c>
      <c r="B10" s="12">
        <v>2</v>
      </c>
      <c r="C10" s="41">
        <v>3</v>
      </c>
      <c r="D10" s="42">
        <v>4</v>
      </c>
      <c r="E10" s="152"/>
      <c r="F10" s="152"/>
      <c r="G10" s="152"/>
      <c r="H10" s="23">
        <v>5</v>
      </c>
      <c r="I10" s="16">
        <v>6</v>
      </c>
      <c r="J10" s="23" t="s">
        <v>848</v>
      </c>
    </row>
    <row r="11" spans="1:11">
      <c r="A11" s="47" t="s">
        <v>12</v>
      </c>
      <c r="B11" s="43"/>
      <c r="C11" s="233">
        <f t="shared" ref="C11:J11" si="0">SUM(C12:C33)</f>
        <v>907</v>
      </c>
      <c r="D11" s="227">
        <f t="shared" si="0"/>
        <v>1411697</v>
      </c>
      <c r="E11" s="153">
        <f t="shared" si="0"/>
        <v>91.187000000000026</v>
      </c>
      <c r="F11" s="154"/>
      <c r="G11" s="154"/>
      <c r="H11" s="20">
        <f t="shared" si="0"/>
        <v>0</v>
      </c>
      <c r="I11" s="20">
        <f t="shared" si="0"/>
        <v>0</v>
      </c>
      <c r="J11" s="20">
        <f t="shared" si="0"/>
        <v>1411697</v>
      </c>
    </row>
    <row r="12" spans="1:11">
      <c r="A12" s="76">
        <v>1</v>
      </c>
      <c r="B12" s="125" t="s">
        <v>322</v>
      </c>
      <c r="C12" s="234">
        <v>17</v>
      </c>
      <c r="D12" s="228">
        <v>22249</v>
      </c>
      <c r="E12" s="158">
        <v>1.4369999999999998</v>
      </c>
      <c r="F12" s="118">
        <v>17545</v>
      </c>
      <c r="G12" s="118">
        <v>4139</v>
      </c>
      <c r="H12" s="77"/>
      <c r="I12" s="77"/>
      <c r="J12" s="77">
        <f t="shared" ref="J12:J33" si="1">D12+I12</f>
        <v>22249</v>
      </c>
      <c r="K12" s="9"/>
    </row>
    <row r="13" spans="1:11">
      <c r="A13" s="77">
        <v>2</v>
      </c>
      <c r="B13" s="80" t="s">
        <v>41</v>
      </c>
      <c r="C13" s="235">
        <v>34</v>
      </c>
      <c r="D13" s="229">
        <v>55848</v>
      </c>
      <c r="E13" s="155">
        <v>3.6080000000000001</v>
      </c>
      <c r="F13" s="118">
        <v>44047</v>
      </c>
      <c r="G13" s="118">
        <v>10391</v>
      </c>
      <c r="H13" s="77"/>
      <c r="I13" s="77"/>
      <c r="J13" s="77">
        <f t="shared" si="1"/>
        <v>55848</v>
      </c>
      <c r="K13" s="9"/>
    </row>
    <row r="14" spans="1:11">
      <c r="A14" s="77">
        <v>3</v>
      </c>
      <c r="B14" s="80" t="s">
        <v>72</v>
      </c>
      <c r="C14" s="235">
        <v>42</v>
      </c>
      <c r="D14" s="229">
        <v>57088</v>
      </c>
      <c r="E14" s="155">
        <v>3.6880000000000002</v>
      </c>
      <c r="F14" s="118">
        <v>45024</v>
      </c>
      <c r="G14" s="118">
        <v>10621</v>
      </c>
      <c r="H14" s="77"/>
      <c r="I14" s="77"/>
      <c r="J14" s="77">
        <f t="shared" si="1"/>
        <v>57088</v>
      </c>
      <c r="K14" s="9"/>
    </row>
    <row r="15" spans="1:11">
      <c r="A15" s="77">
        <v>4</v>
      </c>
      <c r="B15" s="80" t="s">
        <v>43</v>
      </c>
      <c r="C15" s="235">
        <v>21</v>
      </c>
      <c r="D15" s="229">
        <v>57088</v>
      </c>
      <c r="E15" s="155">
        <v>3.6880000000000002</v>
      </c>
      <c r="F15" s="118">
        <v>45024</v>
      </c>
      <c r="G15" s="118">
        <v>10621</v>
      </c>
      <c r="H15" s="77"/>
      <c r="I15" s="77"/>
      <c r="J15" s="77">
        <f t="shared" si="1"/>
        <v>57088</v>
      </c>
      <c r="K15" s="9"/>
    </row>
    <row r="16" spans="1:11">
      <c r="A16" s="77">
        <v>5</v>
      </c>
      <c r="B16" s="80" t="s">
        <v>44</v>
      </c>
      <c r="C16" s="235">
        <v>34</v>
      </c>
      <c r="D16" s="229">
        <v>57088</v>
      </c>
      <c r="E16" s="155">
        <v>3.6520000000000001</v>
      </c>
      <c r="F16" s="118">
        <v>44584</v>
      </c>
      <c r="G16" s="118">
        <v>10517</v>
      </c>
      <c r="H16" s="77"/>
      <c r="I16" s="77"/>
      <c r="J16" s="77">
        <f t="shared" si="1"/>
        <v>57088</v>
      </c>
      <c r="K16" s="9"/>
    </row>
    <row r="17" spans="1:11">
      <c r="A17" s="77">
        <v>6</v>
      </c>
      <c r="B17" s="80" t="s">
        <v>70</v>
      </c>
      <c r="C17" s="235">
        <v>76</v>
      </c>
      <c r="D17" s="229">
        <v>114184</v>
      </c>
      <c r="E17" s="155">
        <v>7.3760000000000003</v>
      </c>
      <c r="F17" s="118">
        <v>90047</v>
      </c>
      <c r="G17" s="118">
        <v>21242</v>
      </c>
      <c r="H17" s="77"/>
      <c r="I17" s="77"/>
      <c r="J17" s="77">
        <f t="shared" si="1"/>
        <v>114184</v>
      </c>
      <c r="K17" s="9"/>
    </row>
    <row r="18" spans="1:11">
      <c r="A18" s="77">
        <v>7</v>
      </c>
      <c r="B18" s="80" t="s">
        <v>46</v>
      </c>
      <c r="C18" s="235">
        <v>12</v>
      </c>
      <c r="D18" s="229">
        <v>27304</v>
      </c>
      <c r="E18" s="156">
        <v>1.764</v>
      </c>
      <c r="F18" s="118">
        <v>21536</v>
      </c>
      <c r="G18" s="118">
        <v>5080</v>
      </c>
      <c r="H18" s="77"/>
      <c r="I18" s="77"/>
      <c r="J18" s="77">
        <f t="shared" si="1"/>
        <v>27304</v>
      </c>
      <c r="K18" s="9"/>
    </row>
    <row r="19" spans="1:11">
      <c r="A19" s="77">
        <v>8</v>
      </c>
      <c r="B19" s="80" t="s">
        <v>47</v>
      </c>
      <c r="C19" s="235">
        <v>51</v>
      </c>
      <c r="D19" s="229">
        <v>57088</v>
      </c>
      <c r="E19" s="155">
        <v>3.6880000000000002</v>
      </c>
      <c r="F19" s="118">
        <v>45024</v>
      </c>
      <c r="G19" s="118">
        <v>10621</v>
      </c>
      <c r="H19" s="77"/>
      <c r="I19" s="77"/>
      <c r="J19" s="77">
        <f t="shared" si="1"/>
        <v>57088</v>
      </c>
      <c r="K19" s="9"/>
    </row>
    <row r="20" spans="1:11">
      <c r="A20" s="77">
        <v>9</v>
      </c>
      <c r="B20" s="80" t="s">
        <v>49</v>
      </c>
      <c r="C20" s="235">
        <v>14</v>
      </c>
      <c r="D20" s="229">
        <v>27304</v>
      </c>
      <c r="E20" s="156">
        <v>1.764</v>
      </c>
      <c r="F20" s="118">
        <v>21536</v>
      </c>
      <c r="G20" s="118">
        <v>5080</v>
      </c>
      <c r="H20" s="77"/>
      <c r="I20" s="77"/>
      <c r="J20" s="77">
        <f t="shared" si="1"/>
        <v>27304</v>
      </c>
      <c r="K20" s="9"/>
    </row>
    <row r="21" spans="1:11">
      <c r="A21" s="77">
        <v>10</v>
      </c>
      <c r="B21" s="80" t="s">
        <v>73</v>
      </c>
      <c r="C21" s="235">
        <v>32</v>
      </c>
      <c r="D21" s="229">
        <v>57088</v>
      </c>
      <c r="E21" s="155">
        <v>3.6880000000000002</v>
      </c>
      <c r="F21" s="118">
        <v>45024</v>
      </c>
      <c r="G21" s="118">
        <v>10621</v>
      </c>
      <c r="H21" s="77"/>
      <c r="I21" s="77"/>
      <c r="J21" s="77">
        <f t="shared" si="1"/>
        <v>57088</v>
      </c>
      <c r="K21" s="9"/>
    </row>
    <row r="22" spans="1:11">
      <c r="A22" s="77">
        <v>11</v>
      </c>
      <c r="B22" s="80" t="s">
        <v>50</v>
      </c>
      <c r="C22" s="235">
        <v>25</v>
      </c>
      <c r="D22" s="229">
        <v>28544</v>
      </c>
      <c r="E22" s="155">
        <v>1.8440000000000001</v>
      </c>
      <c r="F22" s="118">
        <v>22512</v>
      </c>
      <c r="G22" s="118">
        <v>5310</v>
      </c>
      <c r="H22" s="77"/>
      <c r="I22" s="77"/>
      <c r="J22" s="77">
        <f t="shared" si="1"/>
        <v>28544</v>
      </c>
      <c r="K22" s="9"/>
    </row>
    <row r="23" spans="1:11">
      <c r="A23" s="77">
        <v>12</v>
      </c>
      <c r="B23" s="80" t="s">
        <v>74</v>
      </c>
      <c r="C23" s="235">
        <v>39</v>
      </c>
      <c r="D23" s="229">
        <v>57088</v>
      </c>
      <c r="E23" s="155">
        <v>3.6880000000000002</v>
      </c>
      <c r="F23" s="118">
        <v>45024</v>
      </c>
      <c r="G23" s="118">
        <v>10621</v>
      </c>
      <c r="H23" s="77"/>
      <c r="I23" s="77"/>
      <c r="J23" s="77">
        <f t="shared" si="1"/>
        <v>57088</v>
      </c>
      <c r="K23" s="9"/>
    </row>
    <row r="24" spans="1:11">
      <c r="A24" s="77">
        <v>13</v>
      </c>
      <c r="B24" s="80" t="s">
        <v>51</v>
      </c>
      <c r="C24" s="235">
        <v>39</v>
      </c>
      <c r="D24" s="229">
        <v>57088</v>
      </c>
      <c r="E24" s="155">
        <v>3.6880000000000002</v>
      </c>
      <c r="F24" s="118">
        <v>45024</v>
      </c>
      <c r="G24" s="118">
        <v>10621</v>
      </c>
      <c r="H24" s="77"/>
      <c r="I24" s="77"/>
      <c r="J24" s="77">
        <f t="shared" si="1"/>
        <v>57088</v>
      </c>
      <c r="K24" s="9"/>
    </row>
    <row r="25" spans="1:11">
      <c r="A25" s="77">
        <v>14</v>
      </c>
      <c r="B25" s="80" t="s">
        <v>323</v>
      </c>
      <c r="C25" s="235">
        <v>17</v>
      </c>
      <c r="D25" s="229">
        <v>46736</v>
      </c>
      <c r="E25" s="155">
        <v>3.0460000000000003</v>
      </c>
      <c r="F25" s="118">
        <v>37217</v>
      </c>
      <c r="G25" s="118">
        <v>8780</v>
      </c>
      <c r="H25" s="77"/>
      <c r="I25" s="77"/>
      <c r="J25" s="77">
        <f t="shared" si="1"/>
        <v>46736</v>
      </c>
      <c r="K25" s="9"/>
    </row>
    <row r="26" spans="1:11">
      <c r="A26" s="77">
        <v>15</v>
      </c>
      <c r="B26" s="80" t="s">
        <v>75</v>
      </c>
      <c r="C26" s="235">
        <v>54</v>
      </c>
      <c r="D26" s="229">
        <v>85632</v>
      </c>
      <c r="E26" s="155">
        <v>5.532</v>
      </c>
      <c r="F26" s="118">
        <v>67535</v>
      </c>
      <c r="G26" s="118">
        <v>15932</v>
      </c>
      <c r="H26" s="77"/>
      <c r="I26" s="77"/>
      <c r="J26" s="77">
        <f t="shared" si="1"/>
        <v>85632</v>
      </c>
      <c r="K26" s="9"/>
    </row>
    <row r="27" spans="1:11">
      <c r="A27" s="77">
        <v>16</v>
      </c>
      <c r="B27" s="80" t="s">
        <v>76</v>
      </c>
      <c r="C27" s="235">
        <v>37</v>
      </c>
      <c r="D27" s="229">
        <v>57088</v>
      </c>
      <c r="E27" s="155">
        <v>3.6880000000000002</v>
      </c>
      <c r="F27" s="118">
        <v>45024</v>
      </c>
      <c r="G27" s="118">
        <v>10621</v>
      </c>
      <c r="H27" s="77"/>
      <c r="I27" s="77"/>
      <c r="J27" s="77">
        <f t="shared" si="1"/>
        <v>57088</v>
      </c>
      <c r="K27" s="9"/>
    </row>
    <row r="28" spans="1:11">
      <c r="A28" s="77">
        <v>17</v>
      </c>
      <c r="B28" s="80" t="s">
        <v>77</v>
      </c>
      <c r="C28" s="235">
        <v>118</v>
      </c>
      <c r="D28" s="229">
        <v>171272</v>
      </c>
      <c r="E28" s="155">
        <v>11.064</v>
      </c>
      <c r="F28" s="118">
        <v>135071</v>
      </c>
      <c r="G28" s="118">
        <v>31863</v>
      </c>
      <c r="H28" s="77"/>
      <c r="I28" s="77"/>
      <c r="J28" s="77">
        <f t="shared" si="1"/>
        <v>171272</v>
      </c>
      <c r="K28" s="9"/>
    </row>
    <row r="29" spans="1:11">
      <c r="A29" s="77">
        <v>18</v>
      </c>
      <c r="B29" s="80" t="s">
        <v>71</v>
      </c>
      <c r="C29" s="235">
        <v>39</v>
      </c>
      <c r="D29" s="229">
        <v>57088</v>
      </c>
      <c r="E29" s="155">
        <v>3.6880000000000002</v>
      </c>
      <c r="F29" s="118">
        <v>45024</v>
      </c>
      <c r="G29" s="118">
        <v>10621</v>
      </c>
      <c r="H29" s="77"/>
      <c r="I29" s="77"/>
      <c r="J29" s="77">
        <f t="shared" si="1"/>
        <v>57088</v>
      </c>
      <c r="K29" s="9"/>
    </row>
    <row r="30" spans="1:11">
      <c r="A30" s="77">
        <v>19</v>
      </c>
      <c r="B30" s="80" t="s">
        <v>78</v>
      </c>
      <c r="C30" s="235">
        <v>88</v>
      </c>
      <c r="D30" s="229">
        <v>142728</v>
      </c>
      <c r="E30" s="155">
        <v>9.2200000000000006</v>
      </c>
      <c r="F30" s="118">
        <v>112558</v>
      </c>
      <c r="G30" s="118">
        <v>26553</v>
      </c>
      <c r="H30" s="77"/>
      <c r="I30" s="77"/>
      <c r="J30" s="77">
        <f t="shared" si="1"/>
        <v>142728</v>
      </c>
      <c r="K30" s="9"/>
    </row>
    <row r="31" spans="1:11">
      <c r="A31" s="77">
        <v>20</v>
      </c>
      <c r="B31" s="80" t="s">
        <v>79</v>
      </c>
      <c r="C31" s="235">
        <v>82</v>
      </c>
      <c r="D31" s="229">
        <v>114184</v>
      </c>
      <c r="E31" s="155">
        <v>7.3760000000000003</v>
      </c>
      <c r="F31" s="118">
        <v>90047</v>
      </c>
      <c r="G31" s="118">
        <v>21242</v>
      </c>
      <c r="H31" s="77"/>
      <c r="I31" s="77"/>
      <c r="J31" s="77">
        <f t="shared" si="1"/>
        <v>114184</v>
      </c>
      <c r="K31" s="9"/>
    </row>
    <row r="32" spans="1:11">
      <c r="A32" s="77">
        <v>21</v>
      </c>
      <c r="B32" s="126" t="s">
        <v>56</v>
      </c>
      <c r="C32" s="236">
        <v>18</v>
      </c>
      <c r="D32" s="229">
        <v>30960</v>
      </c>
      <c r="E32" s="156">
        <v>2</v>
      </c>
      <c r="F32" s="118">
        <v>24416</v>
      </c>
      <c r="G32" s="118">
        <v>5760</v>
      </c>
      <c r="H32" s="77"/>
      <c r="I32" s="77"/>
      <c r="J32" s="77">
        <f t="shared" si="1"/>
        <v>30960</v>
      </c>
      <c r="K32" s="9"/>
    </row>
    <row r="33" spans="1:11">
      <c r="A33" s="79">
        <v>22</v>
      </c>
      <c r="B33" s="127" t="s">
        <v>57</v>
      </c>
      <c r="C33" s="237">
        <v>18</v>
      </c>
      <c r="D33" s="230">
        <v>30960</v>
      </c>
      <c r="E33" s="157">
        <v>2</v>
      </c>
      <c r="F33" s="118">
        <v>24416</v>
      </c>
      <c r="G33" s="118">
        <v>5760</v>
      </c>
      <c r="H33" s="77"/>
      <c r="I33" s="77"/>
      <c r="J33" s="77">
        <f t="shared" si="1"/>
        <v>30960</v>
      </c>
      <c r="K33" s="9"/>
    </row>
    <row r="34" spans="1:11">
      <c r="A34" s="17"/>
    </row>
    <row r="35" spans="1:11">
      <c r="A35" s="17"/>
    </row>
    <row r="36" spans="1:11">
      <c r="A36" s="17"/>
      <c r="B36" s="3" t="s">
        <v>867</v>
      </c>
      <c r="C36" s="3" t="s">
        <v>856</v>
      </c>
    </row>
    <row r="37" spans="1:11">
      <c r="A37" s="17"/>
    </row>
    <row r="38" spans="1:11">
      <c r="A38" s="17"/>
    </row>
    <row r="39" spans="1:11">
      <c r="A39" s="17"/>
    </row>
    <row r="40" spans="1:11">
      <c r="A40" s="17"/>
    </row>
    <row r="41" spans="1:11">
      <c r="A41" s="17"/>
    </row>
    <row r="42" spans="1:11">
      <c r="A42" s="17"/>
    </row>
    <row r="43" spans="1:11">
      <c r="A43" s="17"/>
    </row>
    <row r="44" spans="1:11">
      <c r="A44" s="17"/>
    </row>
    <row r="45" spans="1:11">
      <c r="A45" s="17"/>
    </row>
    <row r="46" spans="1:11">
      <c r="A46" s="17"/>
    </row>
    <row r="47" spans="1:11">
      <c r="A47" s="17"/>
    </row>
    <row r="48" spans="1:11">
      <c r="A48" s="17"/>
    </row>
    <row r="49" spans="1:1">
      <c r="A49" s="17"/>
    </row>
    <row r="50" spans="1:1">
      <c r="A50" s="17"/>
    </row>
    <row r="51" spans="1:1">
      <c r="A51" s="17"/>
    </row>
    <row r="52" spans="1:1">
      <c r="A52" s="17"/>
    </row>
    <row r="53" spans="1:1">
      <c r="A53" s="17"/>
    </row>
    <row r="54" spans="1:1">
      <c r="A54" s="17"/>
    </row>
    <row r="55" spans="1:1">
      <c r="A55" s="17"/>
    </row>
    <row r="56" spans="1:1">
      <c r="A56" s="17"/>
    </row>
    <row r="57" spans="1:1">
      <c r="A57" s="17"/>
    </row>
    <row r="58" spans="1:1">
      <c r="A58" s="17"/>
    </row>
    <row r="59" spans="1:1">
      <c r="A59" s="17"/>
    </row>
    <row r="60" spans="1:1">
      <c r="A60" s="17"/>
    </row>
    <row r="61" spans="1:1">
      <c r="A61" s="17"/>
    </row>
    <row r="62" spans="1:1">
      <c r="A62" s="17"/>
    </row>
    <row r="63" spans="1:1">
      <c r="A63" s="17"/>
    </row>
    <row r="64" spans="1:1">
      <c r="A64" s="17"/>
    </row>
    <row r="65" spans="1:1">
      <c r="A65" s="17"/>
    </row>
    <row r="66" spans="1:1">
      <c r="A66" s="17"/>
    </row>
    <row r="67" spans="1:1">
      <c r="A67" s="17"/>
    </row>
    <row r="68" spans="1:1">
      <c r="A68" s="17"/>
    </row>
    <row r="69" spans="1:1">
      <c r="A69" s="17"/>
    </row>
    <row r="70" spans="1:1">
      <c r="A70" s="17"/>
    </row>
    <row r="71" spans="1:1">
      <c r="A71" s="17"/>
    </row>
    <row r="72" spans="1:1">
      <c r="A72" s="17"/>
    </row>
    <row r="73" spans="1:1">
      <c r="A73" s="17"/>
    </row>
    <row r="74" spans="1:1">
      <c r="A74" s="17"/>
    </row>
    <row r="75" spans="1:1">
      <c r="A75" s="17"/>
    </row>
    <row r="76" spans="1:1">
      <c r="A76" s="17"/>
    </row>
    <row r="77" spans="1:1">
      <c r="A77" s="17"/>
    </row>
    <row r="78" spans="1:1">
      <c r="A78" s="17"/>
    </row>
    <row r="79" spans="1:1">
      <c r="A79" s="17"/>
    </row>
    <row r="80" spans="1:1">
      <c r="A80" s="17"/>
    </row>
    <row r="81" spans="1:1">
      <c r="A81" s="17"/>
    </row>
    <row r="82" spans="1:1">
      <c r="A82" s="17"/>
    </row>
    <row r="83" spans="1:1">
      <c r="A83" s="17"/>
    </row>
    <row r="84" spans="1:1">
      <c r="A84" s="17"/>
    </row>
    <row r="85" spans="1:1">
      <c r="A85" s="17"/>
    </row>
    <row r="86" spans="1:1">
      <c r="A86" s="17"/>
    </row>
    <row r="87" spans="1:1">
      <c r="A87" s="17"/>
    </row>
    <row r="88" spans="1:1">
      <c r="A88" s="17"/>
    </row>
    <row r="89" spans="1:1">
      <c r="A89" s="17"/>
    </row>
    <row r="90" spans="1:1">
      <c r="A90" s="17"/>
    </row>
    <row r="91" spans="1:1">
      <c r="A91" s="17"/>
    </row>
    <row r="92" spans="1:1">
      <c r="A92" s="17"/>
    </row>
    <row r="93" spans="1:1">
      <c r="A93" s="17"/>
    </row>
    <row r="94" spans="1:1">
      <c r="A94" s="17"/>
    </row>
    <row r="95" spans="1:1">
      <c r="A95" s="17"/>
    </row>
    <row r="96" spans="1:1">
      <c r="A96" s="17"/>
    </row>
    <row r="97" spans="1:1">
      <c r="A97" s="17"/>
    </row>
    <row r="98" spans="1:1">
      <c r="A98" s="17"/>
    </row>
    <row r="99" spans="1:1">
      <c r="A99" s="17"/>
    </row>
    <row r="100" spans="1:1">
      <c r="A100" s="17"/>
    </row>
    <row r="101" spans="1:1">
      <c r="A101" s="17"/>
    </row>
    <row r="102" spans="1:1">
      <c r="A102" s="17"/>
    </row>
    <row r="103" spans="1:1">
      <c r="A103" s="17"/>
    </row>
    <row r="104" spans="1:1">
      <c r="A104" s="17"/>
    </row>
    <row r="105" spans="1:1">
      <c r="A105" s="17"/>
    </row>
    <row r="106" spans="1:1">
      <c r="A106" s="17"/>
    </row>
    <row r="107" spans="1:1">
      <c r="A107" s="17"/>
    </row>
    <row r="108" spans="1:1">
      <c r="A108" s="17"/>
    </row>
    <row r="109" spans="1:1">
      <c r="A109" s="17"/>
    </row>
    <row r="110" spans="1:1">
      <c r="A110" s="17"/>
    </row>
  </sheetData>
  <mergeCells count="3">
    <mergeCell ref="A5:I5"/>
    <mergeCell ref="A6:I6"/>
    <mergeCell ref="A7:H7"/>
  </mergeCells>
  <pageMargins left="0.70866141732283505" right="0.31496062992126" top="0.74803149606299202" bottom="0.74803149606299202" header="0.31496062992126" footer="0.31496062992126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14</vt:i4>
      </vt:variant>
      <vt:variant>
        <vt:lpstr>Diapazoni ar nosaukumiem</vt:lpstr>
      </vt:variant>
      <vt:variant>
        <vt:i4>4</vt:i4>
      </vt:variant>
    </vt:vector>
  </HeadingPairs>
  <TitlesOfParts>
    <vt:vector size="18" baseType="lpstr">
      <vt:lpstr>1.piel.</vt:lpstr>
      <vt:lpstr>2.piel.</vt:lpstr>
      <vt:lpstr>3.piel.</vt:lpstr>
      <vt:lpstr>4.piel.</vt:lpstr>
      <vt:lpstr>5.piel.</vt:lpstr>
      <vt:lpstr>6.piel.</vt:lpstr>
      <vt:lpstr>7.piel.</vt:lpstr>
      <vt:lpstr>8.piel.</vt:lpstr>
      <vt:lpstr>9.piel.</vt:lpstr>
      <vt:lpstr>10.piel.</vt:lpstr>
      <vt:lpstr>11.piel.</vt:lpstr>
      <vt:lpstr>12.piel.</vt:lpstr>
      <vt:lpstr>13.piel.</vt:lpstr>
      <vt:lpstr>14.piel.</vt:lpstr>
      <vt:lpstr>'1.piel.'!Drukāt_virsrakstus</vt:lpstr>
      <vt:lpstr>'12.piel.'!Drukāt_virsrakstus</vt:lpstr>
      <vt:lpstr>'2.piel.'!Drukāt_virsrakstus</vt:lpstr>
      <vt:lpstr>'3.piel.'!Drukāt_virsrakstus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Lietotajs</dc:creator>
  <cp:keywords/>
  <dc:description/>
  <cp:lastModifiedBy>Sintija.Zekunde</cp:lastModifiedBy>
  <cp:lastPrinted>2025-01-28T12:14:01Z</cp:lastPrinted>
  <dcterms:created xsi:type="dcterms:W3CDTF">2024-02-16T12:58:28Z</dcterms:created>
  <dcterms:modified xsi:type="dcterms:W3CDTF">2025-03-06T07:31:52Z</dcterms:modified>
  <cp:category/>
</cp:coreProperties>
</file>