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028C70F4-C9D3-4269-B0A8-689FBD0A16FE}" xr6:coauthVersionLast="47" xr6:coauthVersionMax="47" xr10:uidLastSave="{00000000-0000-0000-0000-000000000000}"/>
  <bookViews>
    <workbookView xWindow="-23148" yWindow="1284" windowWidth="23256" windowHeight="12456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3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Q84" i="2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S27" i="2"/>
  <c r="AH25" i="2"/>
  <c r="AE25" i="2"/>
  <c r="S25" i="2"/>
  <c r="Q25" i="2"/>
  <c r="P25" i="2"/>
  <c r="O25" i="2"/>
  <c r="N25" i="2"/>
  <c r="M25" i="2"/>
  <c r="L25" i="2"/>
  <c r="K25" i="2"/>
  <c r="J25" i="2"/>
  <c r="I25" i="2"/>
  <c r="H25" i="2"/>
  <c r="G25" i="2"/>
  <c r="F25" i="2"/>
  <c r="S24" i="2"/>
  <c r="S23" i="2"/>
  <c r="S22" i="2"/>
  <c r="S21" i="2"/>
  <c r="S20" i="2"/>
  <c r="S19" i="2"/>
  <c r="S18" i="2"/>
  <c r="S17" i="2"/>
  <c r="S16" i="2"/>
  <c r="S15" i="2"/>
  <c r="S14" i="2"/>
  <c r="Q12" i="2"/>
  <c r="P12" i="2"/>
  <c r="O12" i="2"/>
  <c r="N12" i="2"/>
  <c r="M12" i="2"/>
  <c r="L12" i="2"/>
  <c r="K12" i="2"/>
  <c r="J12" i="2"/>
  <c r="I12" i="2"/>
  <c r="H12" i="2"/>
  <c r="G12" i="2"/>
  <c r="F12" i="2"/>
  <c r="S11" i="2"/>
  <c r="S10" i="2"/>
  <c r="Q8" i="2"/>
  <c r="P8" i="2"/>
  <c r="O8" i="2"/>
  <c r="N8" i="2"/>
  <c r="M8" i="2"/>
  <c r="L8" i="2"/>
  <c r="K8" i="2"/>
  <c r="J8" i="2"/>
  <c r="I8" i="2"/>
  <c r="H8" i="2"/>
  <c r="G8" i="2"/>
  <c r="Q7" i="2"/>
  <c r="P7" i="2"/>
  <c r="O7" i="2"/>
  <c r="N7" i="2"/>
  <c r="M7" i="2"/>
  <c r="L7" i="2"/>
  <c r="K7" i="2"/>
  <c r="J7" i="2"/>
  <c r="I7" i="2"/>
  <c r="H7" i="2"/>
  <c r="G7" i="2"/>
  <c r="F7" i="2"/>
  <c r="AE3" i="2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<sst xmlns="http://schemas.openxmlformats.org/spreadsheetml/2006/main" count="121" uniqueCount="85">
  <si>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</si>
  <si>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</si>
  <si>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</si>
  <si>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</si>
  <si>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</si>
  <si>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</si>
  <si>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</si>
  <si>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</si>
  <si>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</si>
  <si>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</si>
  <si>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</si>
  <si>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</si>
  <si>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</si>
  <si>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</si>
  <si>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</si>
  <si>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</si>
  <si>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</si>
  <si>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</si>
  <si>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</si>
  <si>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</si>
  <si>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</si>
  <si>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</si>
  <si>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</si>
  <si>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</si>
  <si>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</si>
  <si>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</si>
  <si>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</si>
  <si>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</si>
  <si>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</si>
  <si>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</si>
  <si>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</si>
  <si>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</si>
  <si>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</si>
  <si>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</si>
  <si>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</si>
  <si>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</si>
  <si>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</si>
  <si>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</si>
  <si>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</si>
  <si>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</si>
  <si>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</si>
  <si>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</si>
  <si>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</si>
  <si>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</si>
  <si>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</si>
  <si>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</si>
  <si>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</si>
  <si>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</si>
  <si>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</si>
  <si>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</si>
  <si>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</si>
  <si>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</si>
  <si>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</si>
  <si>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</si>
  <si>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</si>
  <si>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</si>
  <si>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</si>
  <si>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</si>
  <si>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</si>
  <si>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</si>
  <si>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</si>
  <si>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</si>
  <si>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</si>
  <si>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</si>
  <si>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</si>
  <si>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</si>
  <si>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</si>
  <si>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</si>
  <si>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</si>
  <si>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</si>
  <si>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</si>
  <si>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</si>
  <si>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</si>
  <si>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</si>
  <si>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</si>
  <si>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</si>
  <si>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</si>
  <si>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</si>
  <si>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</si>
  <si>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</si>
  <si>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</si>
  <si>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</si>
  <si>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</si>
  <si>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 xml:space="preserve">Domes priekšsēdētājs    (personiskais paraksts) 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</si>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</sst>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86419263283181"/>
      </bottom>
      <diagonal/>
    </border>
    <border>
      <left/>
      <right style="thin">
        <color theme="0" tint="-0.34986419263283181"/>
      </right>
      <top style="thin">
        <color theme="1" tint="0.14996795556505021"/>
      </top>
      <bottom style="thin">
        <color theme="0" tint="-0.34986419263283181"/>
      </bottom>
      <diagonal/>
    </border>
    <border>
      <left/>
      <right/>
      <top style="thin">
        <color theme="1" tint="0.14996795556505021"/>
      </top>
      <bottom style="thin">
        <color theme="0" tint="-0.34986419263283181"/>
      </bottom>
      <diagonal/>
    </border>
    <border>
      <left/>
      <right/>
      <top style="thin">
        <color theme="0" tint="-0.34986419263283181"/>
      </top>
      <bottom/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3" borderId="47" xfId="0" applyFont="1" applyFill="1" applyBorder="1" applyAlignment="1" applyProtection="1">
      <alignment horizontal="left" vertical="center"/>
      <protection hidden="1"/>
    </xf>
    <xf numFmtId="0" fontId="8" fillId="3" borderId="42" xfId="0" applyFont="1" applyFill="1" applyBorder="1" applyAlignment="1" applyProtection="1">
      <alignment horizontal="left" vertical="center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6" fillId="3" borderId="40" xfId="0" applyFont="1" applyFill="1" applyBorder="1" applyAlignment="1" applyProtection="1">
      <alignment horizontal="center" vertical="top"/>
      <protection hidden="1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37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47" xfId="0" applyFont="1" applyFill="1" applyBorder="1" applyAlignment="1" applyProtection="1">
      <alignment horizontal="left" vertical="center"/>
      <protection locked="0"/>
    </xf>
    <xf numFmtId="0" fontId="8" fillId="3" borderId="46" xfId="0" applyFont="1" applyFill="1" applyBorder="1" applyAlignment="1" applyProtection="1">
      <alignment horizontal="left" vertical="center"/>
      <protection hidden="1"/>
    </xf>
    <xf numFmtId="0" fontId="8" fillId="3" borderId="45" xfId="0" applyFont="1" applyFill="1" applyBorder="1" applyAlignment="1" applyProtection="1">
      <alignment horizontal="left" vertical="center"/>
      <protection hidden="1"/>
    </xf>
    <xf numFmtId="0" fontId="8" fillId="3" borderId="44" xfId="0" applyFont="1" applyFill="1" applyBorder="1" applyAlignment="1" applyProtection="1">
      <alignment horizontal="left" vertical="center"/>
      <protection locked="0"/>
    </xf>
    <xf numFmtId="0" fontId="8" fillId="3" borderId="43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vertical="center"/>
      <protection hidden="1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3" borderId="35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1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8" fillId="3" borderId="36" xfId="0" applyFont="1" applyFill="1" applyBorder="1" applyProtection="1">
      <protection hidden="1"/>
    </xf>
    <xf numFmtId="1" fontId="12" fillId="3" borderId="1" xfId="0" applyNumberFormat="1" applyFont="1" applyFill="1" applyBorder="1" applyProtection="1">
      <protection hidden="1"/>
    </xf>
    <xf numFmtId="0" fontId="8" fillId="0" borderId="27" xfId="0" applyFont="1" applyBorder="1" applyAlignment="1">
      <alignment wrapText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3" borderId="48" xfId="0" applyFont="1" applyFill="1" applyBorder="1" applyAlignment="1" applyProtection="1">
      <alignment horizontal="left" vertical="center"/>
      <protection hidden="1"/>
    </xf>
    <xf numFmtId="0" fontId="8" fillId="3" borderId="49" xfId="0" applyFont="1" applyFill="1" applyBorder="1" applyAlignment="1" applyProtection="1">
      <alignment horizontal="left" vertical="center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6</xdr:row>
          <xdr:rowOff>66675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topLeftCell="C1" zoomScaleSheetLayoutView="85" workbookViewId="0">
      <selection activeCell="D29" sqref="D29"/>
    </sheetView>
  </sheetViews>
  <sheetFormatPr defaultColWidth="0" defaultRowHeight="0" customHeight="1" zeroHeight="1" x14ac:dyDescent="0.2"/>
  <cols>
    <col min="1" max="1" width="1.140625" style="144" customWidth="1"/>
    <col min="2" max="2" width="1.140625" style="145" customWidth="1"/>
    <col min="3" max="3" width="1.5703125" style="145" customWidth="1"/>
    <col min="4" max="4" width="46.28515625" style="145" customWidth="1"/>
    <col min="5" max="5" width="6.42578125" style="145" customWidth="1"/>
    <col min="6" max="17" width="8.28515625" style="145" customWidth="1"/>
    <col min="18" max="18" width="1.7109375" style="145" customWidth="1"/>
    <col min="19" max="19" width="10.28515625" style="145" customWidth="1"/>
    <col min="20" max="20" width="1.7109375" style="145" customWidth="1"/>
    <col min="21" max="21" width="0.85546875" style="144" customWidth="1"/>
    <col min="22" max="22" width="5.7109375" style="145" hidden="1" customWidth="1"/>
    <col min="23" max="23" width="5.28515625" style="145" hidden="1" customWidth="1"/>
    <col min="24" max="24" width="9.140625" style="145" hidden="1" customWidth="1"/>
    <col min="25" max="25" width="8.5703125" style="145" hidden="1" customWidth="1"/>
    <col min="26" max="26" width="9.140625" style="145" hidden="1" customWidth="1"/>
    <col min="27" max="27" width="2.5703125" style="145" hidden="1" customWidth="1"/>
    <col min="28" max="29" width="9.140625" style="145" hidden="1" customWidth="1"/>
    <col min="30" max="30" width="17.5703125" style="145" hidden="1" customWidth="1"/>
    <col min="31" max="109" width="9.140625" style="145" hidden="1" customWidth="1"/>
    <col min="110" max="16384" width="8.85546875" style="145" hidden="1"/>
  </cols>
  <sheetData>
    <row r="1" spans="2:39" s="144" customFormat="1" ht="5.25" customHeight="1" x14ac:dyDescent="0.2">
      <c r="Z1" s="144">
        <v>1</v>
      </c>
      <c r="AB1" s="144">
        <v>1</v>
      </c>
    </row>
    <row r="2" spans="2:39" s="144" customFormat="1" ht="15.75" customHeight="1" x14ac:dyDescent="0.2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84</v>
      </c>
      <c r="T2" s="161"/>
    </row>
    <row r="3" spans="2:39" ht="18" x14ac:dyDescent="0.2">
      <c r="C3" s="17"/>
      <c r="D3" s="18"/>
      <c r="F3" s="19"/>
      <c r="G3" s="20"/>
      <c r="H3" s="20"/>
      <c r="I3" s="20"/>
      <c r="J3" s="17"/>
      <c r="K3" s="17"/>
      <c r="L3" s="17"/>
      <c r="M3" s="17"/>
      <c r="N3" s="21"/>
      <c r="O3" s="18"/>
      <c r="P3" s="18"/>
      <c r="Q3" s="19"/>
      <c r="R3" s="18"/>
      <c r="S3" s="22" t="s">
        <v>79</v>
      </c>
      <c r="T3" s="19"/>
      <c r="V3" s="23">
        <v>2</v>
      </c>
      <c r="W3" s="18"/>
      <c r="AB3" s="19">
        <v>1</v>
      </c>
      <c r="AC3" s="19" t="s">
        <v>0</v>
      </c>
      <c r="AD3" s="19">
        <v>1</v>
      </c>
      <c r="AE3" s="19" t="str">
        <f>"A"&amp;AM56</f>
        <v>A7</v>
      </c>
      <c r="AL3" s="145">
        <v>1</v>
      </c>
      <c r="AM3" s="145">
        <v>7</v>
      </c>
    </row>
    <row r="4" spans="2:39" ht="15.75" x14ac:dyDescent="0.2">
      <c r="C4" s="8"/>
      <c r="D4" s="7"/>
      <c r="E4" s="18"/>
      <c r="F4" s="8"/>
      <c r="G4" s="6"/>
      <c r="H4" s="7"/>
      <c r="I4" s="18"/>
      <c r="L4" s="18"/>
      <c r="M4" s="18"/>
      <c r="N4" s="18"/>
      <c r="O4" s="24"/>
      <c r="P4" s="25"/>
      <c r="Q4" s="18"/>
      <c r="R4" s="18"/>
      <c r="S4" s="20"/>
      <c r="T4" s="19"/>
      <c r="V4" s="23">
        <v>1</v>
      </c>
      <c r="W4" s="18"/>
      <c r="AB4" s="19"/>
      <c r="AC4" s="114" t="s">
        <v>1</v>
      </c>
      <c r="AD4" s="19"/>
      <c r="AE4" s="19"/>
    </row>
    <row r="5" spans="2:39" ht="9.75" customHeight="1" x14ac:dyDescent="0.2">
      <c r="C5" s="17"/>
      <c r="D5" s="27" t="s">
        <v>2</v>
      </c>
      <c r="F5" s="5" t="s">
        <v>3</v>
      </c>
      <c r="G5" s="5"/>
      <c r="H5" s="5"/>
      <c r="I5" s="20"/>
      <c r="J5" s="17"/>
      <c r="K5" s="17"/>
      <c r="L5" s="17"/>
      <c r="M5" s="17"/>
      <c r="N5" s="21"/>
      <c r="O5" s="18"/>
      <c r="P5" s="18"/>
      <c r="Q5" s="19"/>
      <c r="R5" s="18"/>
      <c r="S5" s="18"/>
      <c r="T5" s="19"/>
      <c r="V5" s="23"/>
      <c r="W5" s="18"/>
      <c r="AB5" s="19"/>
      <c r="AC5" s="19"/>
      <c r="AD5" s="19"/>
      <c r="AE5" s="19"/>
    </row>
    <row r="6" spans="2:39" ht="20.25" customHeight="1" thickBot="1" x14ac:dyDescent="0.25">
      <c r="C6" s="28" t="s">
        <v>4</v>
      </c>
      <c r="D6" s="29"/>
      <c r="E6" s="146"/>
      <c r="F6" s="30"/>
      <c r="G6" s="31"/>
      <c r="H6" s="31"/>
      <c r="I6" s="31"/>
      <c r="J6" s="32"/>
      <c r="K6" s="32"/>
      <c r="L6" s="29"/>
      <c r="M6" s="31"/>
      <c r="N6" s="29"/>
      <c r="O6" s="31"/>
      <c r="P6" s="29"/>
      <c r="Q6" s="33"/>
      <c r="R6" s="30"/>
      <c r="S6" s="29"/>
      <c r="T6" s="19"/>
      <c r="V6" s="18"/>
      <c r="W6" s="18"/>
      <c r="AB6" s="19"/>
      <c r="AD6" s="19"/>
      <c r="AE6" s="19"/>
    </row>
    <row r="7" spans="2:39" ht="17.25" customHeight="1" thickTop="1" x14ac:dyDescent="0.2">
      <c r="D7" s="34"/>
      <c r="E7" s="24" t="s">
        <v>5</v>
      </c>
      <c r="F7" s="35" t="str">
        <f>AE58</f>
        <v>jan</v>
      </c>
      <c r="G7" s="35" t="str">
        <f>AE59</f>
        <v>feb</v>
      </c>
      <c r="H7" s="35" t="str">
        <f>AE60</f>
        <v>mar</v>
      </c>
      <c r="I7" s="35" t="str">
        <f>AE61</f>
        <v>apr</v>
      </c>
      <c r="J7" s="35" t="str">
        <f>AE62</f>
        <v>mai</v>
      </c>
      <c r="K7" s="35" t="str">
        <f>AE63</f>
        <v>jūn</v>
      </c>
      <c r="L7" s="35" t="str">
        <f>AE64</f>
        <v>jūl</v>
      </c>
      <c r="M7" s="35" t="str">
        <f>AE65</f>
        <v>aug</v>
      </c>
      <c r="N7" s="35" t="str">
        <f>AE66</f>
        <v>sep</v>
      </c>
      <c r="O7" s="35" t="str">
        <f>AE67</f>
        <v>okt</v>
      </c>
      <c r="P7" s="35" t="str">
        <f>AE68</f>
        <v>nov</v>
      </c>
      <c r="Q7" s="35" t="str">
        <f>AE69</f>
        <v>dec</v>
      </c>
      <c r="R7" s="35"/>
      <c r="S7" s="36" t="s">
        <v>6</v>
      </c>
      <c r="T7" s="114"/>
      <c r="V7" s="37"/>
      <c r="W7" s="34"/>
      <c r="AB7" s="114"/>
      <c r="AD7" s="114" t="s">
        <v>7</v>
      </c>
      <c r="AE7" s="114"/>
      <c r="AL7" s="145">
        <v>2</v>
      </c>
      <c r="AM7" s="145">
        <v>8</v>
      </c>
    </row>
    <row r="8" spans="2:39" ht="11.25" customHeight="1" x14ac:dyDescent="0.2">
      <c r="C8" s="38"/>
      <c r="D8" s="36"/>
      <c r="E8" s="24" t="s">
        <v>8</v>
      </c>
      <c r="F8" s="39">
        <v>0</v>
      </c>
      <c r="G8" s="40">
        <f>F84</f>
        <v>0</v>
      </c>
      <c r="H8" s="40">
        <f t="shared" ref="H8:Q8" si="0">G84</f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/>
      <c r="S8" s="40"/>
      <c r="T8" s="147"/>
      <c r="V8" s="41"/>
      <c r="W8" s="25"/>
      <c r="AB8" s="115"/>
      <c r="AC8" s="115"/>
      <c r="AD8" s="115"/>
      <c r="AE8" s="115"/>
      <c r="AL8" s="145">
        <v>3</v>
      </c>
      <c r="AM8" s="145">
        <v>9</v>
      </c>
    </row>
    <row r="9" spans="2:39" ht="14.25" x14ac:dyDescent="0.2">
      <c r="D9" s="42"/>
      <c r="E9" s="43" t="s">
        <v>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  <c r="S9" s="40"/>
      <c r="T9" s="65"/>
      <c r="V9" s="41"/>
      <c r="W9" s="25"/>
      <c r="AB9" s="114"/>
      <c r="AC9" s="114"/>
      <c r="AD9" s="114"/>
      <c r="AE9" s="114"/>
      <c r="AL9" s="145">
        <v>4</v>
      </c>
      <c r="AM9" s="145">
        <v>10</v>
      </c>
    </row>
    <row r="10" spans="2:39" ht="11.25" customHeight="1" x14ac:dyDescent="0.2">
      <c r="D10" s="46" t="s">
        <v>10</v>
      </c>
      <c r="E10" s="47"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0"/>
      <c r="S10" s="40">
        <f>SUM(F10:Q10)</f>
        <v>0</v>
      </c>
      <c r="T10" s="65"/>
      <c r="V10" s="51"/>
      <c r="W10" s="52"/>
      <c r="X10" s="148"/>
      <c r="AB10" s="114"/>
      <c r="AC10" s="114"/>
      <c r="AD10" s="114"/>
      <c r="AE10" s="114"/>
      <c r="AL10" s="145">
        <v>5</v>
      </c>
      <c r="AM10" s="145">
        <v>11</v>
      </c>
    </row>
    <row r="11" spans="2:39" ht="11.25" customHeight="1" x14ac:dyDescent="0.2">
      <c r="D11" s="53" t="s">
        <v>11</v>
      </c>
      <c r="E11" s="54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0"/>
      <c r="S11" s="40">
        <f t="shared" ref="S11:S78" si="1">SUM(F11:Q11)</f>
        <v>0</v>
      </c>
      <c r="T11" s="65"/>
      <c r="V11" s="51"/>
      <c r="W11" s="52"/>
      <c r="AL11" s="145">
        <v>6</v>
      </c>
      <c r="AM11" s="145">
        <v>12</v>
      </c>
    </row>
    <row r="12" spans="2:39" ht="14.25" x14ac:dyDescent="0.2">
      <c r="D12" s="51"/>
      <c r="E12" s="24" t="s">
        <v>6</v>
      </c>
      <c r="F12" s="57">
        <f>SUM(F10:F11)</f>
        <v>0</v>
      </c>
      <c r="G12" s="57">
        <f t="shared" ref="G12:P12" si="2">SUM(G10:G11)</f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2"/>
        <v>0</v>
      </c>
      <c r="P12" s="57">
        <f t="shared" si="2"/>
        <v>0</v>
      </c>
      <c r="Q12" s="57">
        <f>SUM(Q10:Q11)</f>
        <v>0</v>
      </c>
      <c r="R12" s="50"/>
      <c r="S12" s="40"/>
      <c r="T12" s="65"/>
      <c r="V12" s="51"/>
      <c r="W12" s="51"/>
    </row>
    <row r="13" spans="2:39" ht="11.25" customHeight="1" x14ac:dyDescent="0.2">
      <c r="D13" s="58" t="s">
        <v>12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0"/>
      <c r="S13" s="40"/>
      <c r="T13" s="65"/>
      <c r="V13" s="51"/>
      <c r="W13" s="51"/>
    </row>
    <row r="14" spans="2:39" ht="11.25" customHeight="1" x14ac:dyDescent="0.2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5">
        <v>7</v>
      </c>
      <c r="AM14" s="145">
        <v>13</v>
      </c>
    </row>
    <row r="15" spans="2:39" ht="11.25" customHeight="1" x14ac:dyDescent="0.2">
      <c r="D15" s="61" t="s">
        <v>62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 t="shared" si="1"/>
        <v>0</v>
      </c>
      <c r="T15" s="65"/>
      <c r="V15" s="51"/>
      <c r="W15" s="52"/>
      <c r="AL15" s="145">
        <v>8</v>
      </c>
      <c r="AM15" s="145">
        <v>14</v>
      </c>
    </row>
    <row r="16" spans="2:39" ht="11.25" customHeight="1" x14ac:dyDescent="0.2">
      <c r="D16" s="61" t="s">
        <v>76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>SUM(F16:Q16)</f>
        <v>0</v>
      </c>
      <c r="T16" s="65"/>
      <c r="V16" s="51"/>
      <c r="W16" s="52"/>
      <c r="AL16" s="145">
        <v>9</v>
      </c>
      <c r="AM16" s="145">
        <v>15</v>
      </c>
    </row>
    <row r="17" spans="4:39" ht="11.25" customHeight="1" x14ac:dyDescent="0.2">
      <c r="D17" s="61" t="s">
        <v>71</v>
      </c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5">
        <v>10</v>
      </c>
      <c r="AM17" s="145">
        <v>16</v>
      </c>
    </row>
    <row r="18" spans="4:39" ht="11.25" customHeight="1" x14ac:dyDescent="0.2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5">
        <v>11</v>
      </c>
      <c r="AM18" s="145">
        <v>17</v>
      </c>
    </row>
    <row r="19" spans="4:39" ht="11.25" customHeight="1" x14ac:dyDescent="0.2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5">
        <v>12</v>
      </c>
      <c r="AM19" s="145">
        <v>22</v>
      </c>
    </row>
    <row r="20" spans="4:39" ht="11.25" customHeight="1" x14ac:dyDescent="0.2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5">
        <v>13</v>
      </c>
      <c r="AM20" s="145">
        <v>23</v>
      </c>
    </row>
    <row r="21" spans="4:39" ht="11.25" customHeight="1" x14ac:dyDescent="0.2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5">
        <v>14</v>
      </c>
      <c r="AM21" s="145">
        <v>28</v>
      </c>
    </row>
    <row r="22" spans="4:39" ht="11.25" customHeight="1" x14ac:dyDescent="0.2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5">
        <v>15</v>
      </c>
      <c r="AM22" s="145">
        <v>29</v>
      </c>
    </row>
    <row r="23" spans="4:39" ht="11.25" customHeight="1" x14ac:dyDescent="0.2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5">
        <v>16</v>
      </c>
      <c r="AM23" s="145">
        <v>30</v>
      </c>
    </row>
    <row r="24" spans="4:39" ht="11.25" customHeight="1" x14ac:dyDescent="0.2">
      <c r="D24" s="61"/>
      <c r="E24" s="54">
        <v>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0"/>
      <c r="S24" s="40">
        <f t="shared" si="1"/>
        <v>0</v>
      </c>
      <c r="T24" s="65"/>
      <c r="V24" s="51"/>
      <c r="W24" s="52"/>
      <c r="AL24" s="145">
        <v>17</v>
      </c>
      <c r="AM24" s="145">
        <v>31</v>
      </c>
    </row>
    <row r="25" spans="4:39" ht="14.25" x14ac:dyDescent="0.2">
      <c r="D25" s="62"/>
      <c r="E25" s="24" t="s">
        <v>6</v>
      </c>
      <c r="F25" s="40">
        <f>SUM(F14:F24)</f>
        <v>0</v>
      </c>
      <c r="G25" s="40">
        <f t="shared" ref="G25:P25" si="3">SUM(G14:G24)</f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  <c r="P25" s="40">
        <f t="shared" si="3"/>
        <v>0</v>
      </c>
      <c r="Q25" s="40">
        <f>SUM(Q14:Q24)</f>
        <v>0</v>
      </c>
      <c r="R25" s="40"/>
      <c r="S25" s="40">
        <f>SUM(S14:S24)</f>
        <v>0</v>
      </c>
      <c r="T25" s="65"/>
      <c r="V25" s="51"/>
      <c r="W25" s="5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5">
        <v>18</v>
      </c>
      <c r="AM25" s="145">
        <v>32</v>
      </c>
    </row>
    <row r="26" spans="4:39" ht="14.25" x14ac:dyDescent="0.2">
      <c r="D26" s="25" t="s">
        <v>13</v>
      </c>
      <c r="E26" s="2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5"/>
      <c r="V26" s="51"/>
      <c r="W26" s="51"/>
      <c r="AD26" s="149"/>
      <c r="AE26" s="149"/>
      <c r="AF26" s="149"/>
      <c r="AG26" s="149"/>
      <c r="AH26" s="149"/>
    </row>
    <row r="27" spans="4:39" ht="11.25" customHeight="1" x14ac:dyDescent="0.2">
      <c r="D27" s="53" t="s">
        <v>14</v>
      </c>
      <c r="E27" s="54">
        <v>0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0"/>
      <c r="S27" s="40">
        <f>SUM(F27:Q27)</f>
        <v>0</v>
      </c>
      <c r="T27" s="65"/>
      <c r="V27" s="51"/>
      <c r="W27" s="52"/>
      <c r="AC27" s="150" t="s">
        <v>15</v>
      </c>
      <c r="AD27" s="150"/>
      <c r="AE27" s="150"/>
      <c r="AF27" s="150" t="s">
        <v>16</v>
      </c>
      <c r="AG27" s="150"/>
      <c r="AH27" s="150"/>
      <c r="AL27" s="145">
        <v>19</v>
      </c>
      <c r="AM27" s="145">
        <v>33</v>
      </c>
    </row>
    <row r="28" spans="4:39" ht="11.25" customHeight="1" x14ac:dyDescent="0.2">
      <c r="D28" s="53" t="s">
        <v>69</v>
      </c>
      <c r="E28" s="54">
        <v>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5"/>
      <c r="S28" s="40">
        <f>SUM(F28:Q28)</f>
        <v>0</v>
      </c>
      <c r="T28" s="65"/>
      <c r="V28" s="51"/>
      <c r="W28" s="52"/>
      <c r="AB28" s="114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5">
        <f>IF($AF$28=0,0,LOOKUP($AF$28,$AB$28:$AB$54,#REF!))</f>
        <v>0</v>
      </c>
      <c r="AH28" s="145">
        <f>IF(AF28=0,0,LOOKUP(AF28,$AB$28:$AB$54,#REF!))</f>
        <v>0</v>
      </c>
      <c r="AL28" s="145">
        <v>20</v>
      </c>
      <c r="AM28" s="145">
        <v>34</v>
      </c>
    </row>
    <row r="29" spans="4:39" ht="20.25" customHeight="1" x14ac:dyDescent="0.2">
      <c r="D29" s="166" t="s">
        <v>81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1"/>
        <v>0</v>
      </c>
      <c r="T29" s="65"/>
      <c r="V29" s="51"/>
      <c r="W29" s="52"/>
      <c r="AB29" s="114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5" t="e">
        <f>IF(AF29=0,0,LOOKUP(AF29,$AB$28:$AB$54,#REF!))</f>
        <v>#REF!</v>
      </c>
      <c r="AH29" s="145" t="e">
        <f>IF(AF29=0,0,LOOKUP(AF29,$AB$28:$AB$54,#REF!))</f>
        <v>#REF!</v>
      </c>
      <c r="AL29" s="145">
        <v>21</v>
      </c>
      <c r="AM29" s="145">
        <v>35</v>
      </c>
    </row>
    <row r="30" spans="4:39" ht="11.25" customHeight="1" x14ac:dyDescent="0.2">
      <c r="D30" s="61" t="s">
        <v>59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4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5" t="e">
        <f>IF(AF30=0,0,LOOKUP(AF30,$AB$28:$AB$54,#REF!))</f>
        <v>#REF!</v>
      </c>
      <c r="AH30" s="145" t="e">
        <f>IF(AF30=0,0,LOOKUP(AF30,$AB$28:$AB$54,#REF!))</f>
        <v>#REF!</v>
      </c>
      <c r="AL30" s="145">
        <v>22</v>
      </c>
      <c r="AM30" s="145">
        <v>36</v>
      </c>
    </row>
    <row r="31" spans="4:39" ht="11.25" customHeight="1" x14ac:dyDescent="0.2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4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5" t="e">
        <f>IF(AF31=0,0,LOOKUP(AF31,$AB$28:$AB$54,#REF!))</f>
        <v>#REF!</v>
      </c>
      <c r="AH31" s="145" t="e">
        <f>IF(AF31=0,0,LOOKUP(AF31,$AB$28:$AB$54,#REF!))</f>
        <v>#REF!</v>
      </c>
      <c r="AL31" s="145">
        <v>23</v>
      </c>
      <c r="AM31" s="145">
        <v>37</v>
      </c>
    </row>
    <row r="32" spans="4:39" ht="10.5" customHeight="1" x14ac:dyDescent="0.2">
      <c r="D32" s="69"/>
      <c r="E32" s="70" t="s">
        <v>17</v>
      </c>
      <c r="F32" s="71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71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71">
        <f t="shared" si="6"/>
        <v>0</v>
      </c>
      <c r="I32" s="71">
        <f t="shared" si="6"/>
        <v>0</v>
      </c>
      <c r="J32" s="71">
        <f t="shared" si="6"/>
        <v>0</v>
      </c>
      <c r="K32" s="71">
        <f t="shared" si="6"/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45"/>
      <c r="S32" s="40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65"/>
      <c r="V32" s="62"/>
      <c r="W32" s="62"/>
      <c r="AB32" s="114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5" t="e">
        <f>IF(AF32=0,0,LOOKUP(AF32,$AB$28:$AB$54,#REF!))</f>
        <v>#REF!</v>
      </c>
      <c r="AH32" s="145" t="e">
        <f>IF(AF32=0,0,LOOKUP(AF32,$AB$28:$AB$54,#REF!))</f>
        <v>#REF!</v>
      </c>
      <c r="AL32" s="145">
        <v>24</v>
      </c>
      <c r="AM32" s="145">
        <v>38</v>
      </c>
    </row>
    <row r="33" spans="3:39" ht="11.25" customHeight="1" x14ac:dyDescent="0.2">
      <c r="D33" s="62"/>
      <c r="E33" s="24" t="s">
        <v>18</v>
      </c>
      <c r="F33" s="40">
        <f>SUM(F12)+F25+SUM(F27:F32)</f>
        <v>0</v>
      </c>
      <c r="G33" s="40">
        <f>SUM(G12)+G25+SUM(G27:G32)</f>
        <v>0</v>
      </c>
      <c r="H33" s="40">
        <f t="shared" ref="H33:Q33" si="7">SUM(H12)+H25+SUM(H27:H32)</f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>SUM(P12)+P25+SUM(P27:P32)</f>
        <v>0</v>
      </c>
      <c r="Q33" s="40">
        <f t="shared" si="7"/>
        <v>0</v>
      </c>
      <c r="R33" s="40"/>
      <c r="S33" s="40">
        <f>SUM(S10:S11,S25,S27:S32)</f>
        <v>0</v>
      </c>
      <c r="T33" s="65"/>
      <c r="V33" s="25"/>
      <c r="W33" s="62"/>
      <c r="AB33" s="114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5" t="e">
        <f>IF(AF33=0,0,LOOKUP(AF33,$AB$28:$AB$54,#REF!))</f>
        <v>#REF!</v>
      </c>
      <c r="AH33" s="145" t="e">
        <f>IF(AF33=0,0,LOOKUP(AF33,$AB$28:$AB$54,#REF!))</f>
        <v>#REF!</v>
      </c>
      <c r="AL33" s="145">
        <v>25</v>
      </c>
      <c r="AM33" s="145">
        <v>39</v>
      </c>
    </row>
    <row r="34" spans="3:39" ht="17.25" customHeight="1" thickBot="1" x14ac:dyDescent="0.25">
      <c r="C34" s="28" t="s">
        <v>19</v>
      </c>
      <c r="D34" s="28"/>
      <c r="E34" s="7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73"/>
      <c r="S34" s="74"/>
      <c r="T34" s="65"/>
      <c r="V34" s="25"/>
      <c r="W34" s="62"/>
      <c r="AB34" s="114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5" t="e">
        <f>IF(AF34=0,0,LOOKUP(AF34,$AB$28:$AB$54,#REF!))</f>
        <v>#REF!</v>
      </c>
      <c r="AH34" s="145" t="e">
        <f>IF(AF34=0,0,LOOKUP(AF34,$AB$28:$AB$54,#REF!))</f>
        <v>#REF!</v>
      </c>
      <c r="AL34" s="145">
        <v>26</v>
      </c>
      <c r="AM34" s="145">
        <v>40</v>
      </c>
    </row>
    <row r="35" spans="3:39" ht="16.5" thickTop="1" x14ac:dyDescent="0.2">
      <c r="C35" s="38"/>
      <c r="D35" s="58" t="s">
        <v>20</v>
      </c>
      <c r="E35" s="25"/>
      <c r="F35" s="75" t="str">
        <f t="shared" ref="F35:Q35" si="8">F7</f>
        <v>jan</v>
      </c>
      <c r="G35" s="75" t="str">
        <f t="shared" si="8"/>
        <v>feb</v>
      </c>
      <c r="H35" s="75" t="str">
        <f t="shared" si="8"/>
        <v>mar</v>
      </c>
      <c r="I35" s="75" t="str">
        <f t="shared" si="8"/>
        <v>apr</v>
      </c>
      <c r="J35" s="75" t="str">
        <f t="shared" si="8"/>
        <v>mai</v>
      </c>
      <c r="K35" s="75" t="str">
        <f t="shared" si="8"/>
        <v>jūn</v>
      </c>
      <c r="L35" s="75" t="str">
        <f t="shared" si="8"/>
        <v>jūl</v>
      </c>
      <c r="M35" s="75" t="str">
        <f t="shared" si="8"/>
        <v>aug</v>
      </c>
      <c r="N35" s="75" t="str">
        <f t="shared" si="8"/>
        <v>sep</v>
      </c>
      <c r="O35" s="75" t="str">
        <f t="shared" si="8"/>
        <v>okt</v>
      </c>
      <c r="P35" s="75" t="str">
        <f t="shared" si="8"/>
        <v>nov</v>
      </c>
      <c r="Q35" s="75" t="str">
        <f t="shared" si="8"/>
        <v>dec</v>
      </c>
      <c r="R35" s="45"/>
      <c r="S35" s="76" t="s">
        <v>6</v>
      </c>
      <c r="T35" s="65"/>
      <c r="V35" s="25"/>
      <c r="W35" s="62"/>
      <c r="AB35" s="114"/>
      <c r="AC35" s="151"/>
      <c r="AD35" s="151"/>
      <c r="AE35" s="151"/>
      <c r="AF35" s="151"/>
    </row>
    <row r="36" spans="3:39" ht="11.25" customHeight="1" x14ac:dyDescent="0.2">
      <c r="D36" s="77" t="s">
        <v>70</v>
      </c>
      <c r="E36" s="54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ref="S36:S50" si="9">SUM(F36:Q36)</f>
        <v>0</v>
      </c>
      <c r="T36" s="65"/>
      <c r="V36" s="51"/>
      <c r="W36" s="52"/>
      <c r="AB36" s="114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5" t="e">
        <f>IF(AF36=0,0,LOOKUP(AF36,$AB$28:$AB$54,#REF!))</f>
        <v>#REF!</v>
      </c>
      <c r="AH36" s="145" t="e">
        <f>IF(AF36=0,0,LOOKUP(AF36,$AB$28:$AB$54,#REF!))</f>
        <v>#REF!</v>
      </c>
      <c r="AL36" s="145">
        <v>27</v>
      </c>
      <c r="AM36" s="145">
        <v>42</v>
      </c>
    </row>
    <row r="37" spans="3:39" ht="14.25" x14ac:dyDescent="0.2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4"/>
      <c r="AC37" s="151"/>
      <c r="AD37" s="151"/>
      <c r="AE37" s="151"/>
      <c r="AF37" s="151"/>
    </row>
    <row r="38" spans="3:39" ht="11.25" customHeight="1" x14ac:dyDescent="0.2">
      <c r="D38" s="83" t="s">
        <v>64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9"/>
        <v>0</v>
      </c>
      <c r="T38" s="65"/>
      <c r="V38" s="51"/>
      <c r="W38" s="52"/>
      <c r="AB38" s="114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5" t="e">
        <f>IF(AF38=0,0,LOOKUP(AF38,$AB$28:$AB$54,#REF!))</f>
        <v>#REF!</v>
      </c>
      <c r="AH38" s="145" t="e">
        <f>IF(AF38=0,0,LOOKUP(AF38,$AB$28:$AB$54,#REF!))</f>
        <v>#REF!</v>
      </c>
      <c r="AL38" s="145">
        <v>28</v>
      </c>
      <c r="AM38" s="145">
        <v>43</v>
      </c>
    </row>
    <row r="39" spans="3:39" ht="11.25" customHeight="1" x14ac:dyDescent="0.2">
      <c r="D39" s="83" t="s">
        <v>63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9"/>
        <v>0</v>
      </c>
      <c r="T39" s="65"/>
      <c r="V39" s="51"/>
      <c r="W39" s="52"/>
      <c r="AB39" s="114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5" t="e">
        <f>IF(AF39=0,0,LOOKUP(AF39,$AB$28:$AB$54,#REF!))</f>
        <v>#REF!</v>
      </c>
      <c r="AH39" s="145" t="e">
        <f>IF(AF39=0,0,LOOKUP(AF39,$AB$28:$AB$54,#REF!))</f>
        <v>#REF!</v>
      </c>
      <c r="AL39" s="145">
        <v>29</v>
      </c>
      <c r="AM39" s="145">
        <v>44</v>
      </c>
    </row>
    <row r="40" spans="3:39" ht="11.25" customHeight="1" x14ac:dyDescent="0.2">
      <c r="D40" s="83" t="s">
        <v>65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9"/>
        <v>0</v>
      </c>
      <c r="T40" s="65"/>
      <c r="V40" s="51"/>
      <c r="W40" s="52"/>
      <c r="AB40" s="114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5" t="e">
        <f>IF(AF40=0,0,LOOKUP(AF40,$AB$28:$AB$54,#REF!))</f>
        <v>#REF!</v>
      </c>
      <c r="AH40" s="145" t="e">
        <f>IF(AF40=0,0,LOOKUP(AF40,$AB$28:$AB$54,#REF!))</f>
        <v>#REF!</v>
      </c>
      <c r="AL40" s="145">
        <v>30</v>
      </c>
      <c r="AM40" s="145">
        <v>45</v>
      </c>
    </row>
    <row r="41" spans="3:39" ht="11.25" customHeight="1" x14ac:dyDescent="0.2">
      <c r="D41" s="83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4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5" t="e">
        <f>IF(AF41=0,0,LOOKUP(AF41,$AB$28:$AB$54,#REF!))</f>
        <v>#REF!</v>
      </c>
      <c r="AH41" s="145" t="e">
        <f>IF(AF41=0,0,LOOKUP(AF41,$AB$28:$AB$54,#REF!))</f>
        <v>#REF!</v>
      </c>
      <c r="AL41" s="145">
        <v>31</v>
      </c>
      <c r="AM41" s="145">
        <v>46</v>
      </c>
    </row>
    <row r="42" spans="3:39" ht="11.25" customHeight="1" x14ac:dyDescent="0.2">
      <c r="D42" s="83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9"/>
        <v>0</v>
      </c>
      <c r="T42" s="65"/>
      <c r="V42" s="51"/>
      <c r="W42" s="52"/>
      <c r="AB42" s="114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5" t="e">
        <f>IF(AF42=0,0,LOOKUP(AF42,$AB$28:$AB$54,#REF!))</f>
        <v>#REF!</v>
      </c>
      <c r="AH42" s="145" t="e">
        <f>IF(AF42=0,0,LOOKUP(AF42,$AB$28:$AB$54,#REF!))</f>
        <v>#REF!</v>
      </c>
      <c r="AL42" s="145">
        <v>32</v>
      </c>
      <c r="AM42" s="145">
        <v>47</v>
      </c>
    </row>
    <row r="43" spans="3:39" ht="11.25" customHeight="1" x14ac:dyDescent="0.2">
      <c r="D43" s="83" t="s">
        <v>60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4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5" t="e">
        <f>IF(AF43=0,0,LOOKUP(AF43,$AB$28:$AB$54,#REF!))</f>
        <v>#REF!</v>
      </c>
      <c r="AH43" s="145" t="e">
        <f>IF(AF43=0,0,LOOKUP(AF43,$AB$28:$AB$54,#REF!))</f>
        <v>#REF!</v>
      </c>
      <c r="AL43" s="145">
        <v>33</v>
      </c>
      <c r="AM43" s="145">
        <v>48</v>
      </c>
    </row>
    <row r="44" spans="3:39" ht="11.25" customHeight="1" x14ac:dyDescent="0.2">
      <c r="D44" s="83" t="s">
        <v>75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9"/>
        <v>0</v>
      </c>
      <c r="T44" s="65"/>
      <c r="V44" s="51"/>
      <c r="W44" s="52"/>
      <c r="AB44" s="114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5" t="e">
        <f>IF(AF44=0,0,LOOKUP(AF44,$AB$28:$AB$54,#REF!))</f>
        <v>#REF!</v>
      </c>
      <c r="AH44" s="145" t="e">
        <f>IF(AF44=0,0,LOOKUP(AF44,$AB$28:$AB$54,#REF!))</f>
        <v>#REF!</v>
      </c>
      <c r="AL44" s="145">
        <v>34</v>
      </c>
      <c r="AM44" s="145">
        <v>49</v>
      </c>
    </row>
    <row r="45" spans="3:39" ht="11.25" customHeight="1" x14ac:dyDescent="0.2">
      <c r="D45" s="83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9"/>
        <v>0</v>
      </c>
      <c r="T45" s="65"/>
      <c r="V45" s="51"/>
      <c r="W45" s="52"/>
      <c r="AB45" s="114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5" t="e">
        <f>IF(AF45=0,0,LOOKUP(AF45,$AB$28:$AB$54,#REF!))</f>
        <v>#REF!</v>
      </c>
      <c r="AH45" s="145" t="e">
        <f>IF(AF45=0,0,LOOKUP(AF45,$AB$28:$AB$54,#REF!))</f>
        <v>#REF!</v>
      </c>
      <c r="AL45" s="145">
        <v>35</v>
      </c>
      <c r="AM45" s="145">
        <v>50</v>
      </c>
    </row>
    <row r="46" spans="3:39" ht="11.25" customHeight="1" x14ac:dyDescent="0.2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9"/>
        <v>0</v>
      </c>
      <c r="T46" s="65"/>
      <c r="V46" s="51"/>
      <c r="W46" s="52"/>
      <c r="AB46" s="114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5" t="e">
        <f>IF(AF46=0,0,LOOKUP(AF46,$AB$28:$AB$54,#REF!))</f>
        <v>#REF!</v>
      </c>
      <c r="AH46" s="145" t="e">
        <f>IF(AF46=0,0,LOOKUP(AF46,$AB$28:$AB$54,#REF!))</f>
        <v>#REF!</v>
      </c>
      <c r="AL46" s="145">
        <v>36</v>
      </c>
      <c r="AM46" s="145">
        <v>51</v>
      </c>
    </row>
    <row r="47" spans="3:39" ht="11.25" customHeight="1" x14ac:dyDescent="0.2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9"/>
        <v>0</v>
      </c>
      <c r="T47" s="65"/>
      <c r="V47" s="51"/>
      <c r="W47" s="52"/>
      <c r="AB47" s="114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5" t="e">
        <f>IF(AF47=0,0,LOOKUP(AF47,$AB$28:$AB$54,#REF!))</f>
        <v>#REF!</v>
      </c>
      <c r="AH47" s="145" t="e">
        <f>IF(AF47=0,0,LOOKUP(AF47,$AB$28:$AB$54,#REF!))</f>
        <v>#REF!</v>
      </c>
      <c r="AL47" s="145">
        <v>37</v>
      </c>
      <c r="AM47" s="145">
        <v>52</v>
      </c>
    </row>
    <row r="48" spans="3:39" ht="11.25" customHeight="1" x14ac:dyDescent="0.2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9"/>
        <v>0</v>
      </c>
      <c r="T48" s="65"/>
      <c r="V48" s="51"/>
      <c r="W48" s="52"/>
      <c r="AB48" s="114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5" t="e">
        <f>IF(AF48=0,0,LOOKUP(AF48,$AB$28:$AB$54,#REF!))</f>
        <v>#REF!</v>
      </c>
      <c r="AH48" s="145" t="e">
        <f>IF(AF48=0,0,LOOKUP(AF48,$AB$28:$AB$54,#REF!))</f>
        <v>#REF!</v>
      </c>
      <c r="AL48" s="145">
        <v>38</v>
      </c>
      <c r="AM48" s="145">
        <v>53</v>
      </c>
    </row>
    <row r="49" spans="4:39" ht="11.25" customHeight="1" x14ac:dyDescent="0.2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9"/>
        <v>0</v>
      </c>
      <c r="T49" s="65"/>
      <c r="V49" s="51"/>
      <c r="W49" s="52"/>
      <c r="AB49" s="114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5" t="e">
        <f>IF(AF49=0,0,LOOKUP(AF49,$AB$28:$AB$54,#REF!))</f>
        <v>#REF!</v>
      </c>
      <c r="AH49" s="145" t="e">
        <f>IF(AF49=0,0,LOOKUP(AF49,$AB$28:$AB$54,#REF!))</f>
        <v>#REF!</v>
      </c>
      <c r="AL49" s="145">
        <v>39</v>
      </c>
      <c r="AM49" s="145">
        <v>54</v>
      </c>
    </row>
    <row r="50" spans="4:39" ht="11.25" customHeight="1" x14ac:dyDescent="0.2">
      <c r="D50" s="86"/>
      <c r="E50" s="54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9"/>
        <v>0</v>
      </c>
      <c r="T50" s="65"/>
      <c r="V50" s="51"/>
      <c r="W50" s="52"/>
      <c r="AB50" s="114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5" t="e">
        <f>IF(AF50=0,0,LOOKUP(AF50,$AB$28:$AB$54,#REF!))</f>
        <v>#REF!</v>
      </c>
      <c r="AH50" s="145" t="e">
        <f>IF(AF50=0,0,LOOKUP(AF50,$AB$28:$AB$54,#REF!))</f>
        <v>#REF!</v>
      </c>
      <c r="AL50" s="145">
        <v>40</v>
      </c>
      <c r="AM50" s="145">
        <v>62</v>
      </c>
    </row>
    <row r="51" spans="4:39" ht="11.25" customHeight="1" x14ac:dyDescent="0.2">
      <c r="D51" s="62"/>
      <c r="E51" s="24" t="s">
        <v>6</v>
      </c>
      <c r="F51" s="40">
        <f>SUM(F38:F50)</f>
        <v>0</v>
      </c>
      <c r="G51" s="40">
        <f t="shared" ref="G51:Q51" si="10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40">
        <f>SUM(N38:N50)</f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0"/>
      <c r="S51" s="40">
        <f>SUM(S38:S50)</f>
        <v>0</v>
      </c>
      <c r="T51" s="65"/>
      <c r="V51" s="25"/>
      <c r="W51" s="62"/>
      <c r="AB51" s="114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5" t="e">
        <f>IF(AF51=0,0,LOOKUP(AF51,$AB$28:$AB$54,#REF!))</f>
        <v>#REF!</v>
      </c>
      <c r="AH51" s="145" t="e">
        <f>IF(AF51=0,0,LOOKUP(AF51,$AB$28:$AB$54,#REF!))</f>
        <v>#REF!</v>
      </c>
      <c r="AL51" s="145">
        <v>41</v>
      </c>
      <c r="AM51" s="145">
        <v>63</v>
      </c>
    </row>
    <row r="52" spans="4:39" ht="11.25" customHeight="1" x14ac:dyDescent="0.2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4"/>
      <c r="AC52" s="151"/>
      <c r="AD52" s="151"/>
      <c r="AE52" s="151"/>
      <c r="AF52" s="151"/>
    </row>
    <row r="53" spans="4:39" ht="11.25" customHeight="1" x14ac:dyDescent="0.2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4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5" t="e">
        <f>IF(AF53=0,0,LOOKUP(AF53,$AB$28:$AB$54,#REF!))</f>
        <v>#REF!</v>
      </c>
      <c r="AH53" s="145" t="e">
        <f>IF(AF53=0,0,LOOKUP(AF53,$AB$28:$AB$54,#REF!))</f>
        <v>#REF!</v>
      </c>
      <c r="AL53" s="145">
        <v>42</v>
      </c>
      <c r="AM53" s="145">
        <v>64</v>
      </c>
    </row>
    <row r="54" spans="4:39" ht="21.75" customHeight="1" x14ac:dyDescent="0.2">
      <c r="D54" s="153" t="s">
        <v>72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4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5" t="e">
        <f>IF(AF54=0,0,LOOKUP(AF54,$AB$28:$AB$54,#REF!))</f>
        <v>#REF!</v>
      </c>
      <c r="AH54" s="145" t="e">
        <f>IF(AF54=0,0,LOOKUP(AF54,$AB$28:$AB$54,#REF!))</f>
        <v>#REF!</v>
      </c>
      <c r="AL54" s="145">
        <v>43</v>
      </c>
      <c r="AM54" s="145">
        <v>65</v>
      </c>
    </row>
    <row r="55" spans="4:39" ht="11.25" customHeight="1" x14ac:dyDescent="0.2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4"/>
      <c r="AC55" s="114"/>
      <c r="AD55" s="114"/>
      <c r="AE55" s="114"/>
      <c r="AL55" s="145">
        <v>44</v>
      </c>
      <c r="AM55" s="145">
        <v>66</v>
      </c>
    </row>
    <row r="56" spans="4:39" ht="11.25" customHeight="1" x14ac:dyDescent="0.2">
      <c r="D56" s="89" t="s">
        <v>77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4"/>
      <c r="AC56" s="114"/>
      <c r="AD56" s="114"/>
      <c r="AE56" s="114"/>
      <c r="AM56" s="145">
        <f>LOOKUP(AD3,AL3:AL55,AM3:AM55)</f>
        <v>7</v>
      </c>
    </row>
    <row r="57" spans="4:39" ht="11.25" customHeight="1" x14ac:dyDescent="0.2">
      <c r="D57" s="89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4"/>
      <c r="AC57" s="35" t="s">
        <v>27</v>
      </c>
      <c r="AD57" s="35"/>
      <c r="AE57" s="35"/>
    </row>
    <row r="58" spans="4:39" ht="11.25" customHeight="1" x14ac:dyDescent="0.2">
      <c r="D58" s="89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4">
        <v>1</v>
      </c>
      <c r="AC58" s="114" t="s">
        <v>28</v>
      </c>
      <c r="AD58" s="114">
        <f>AB80</f>
        <v>1</v>
      </c>
      <c r="AE58" s="154" t="str">
        <f>AC80</f>
        <v>jan</v>
      </c>
      <c r="AF58" s="114"/>
      <c r="AG58" s="114"/>
    </row>
    <row r="59" spans="4:39" ht="11.25" customHeight="1" x14ac:dyDescent="0.2">
      <c r="D59" s="89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4">
        <v>2</v>
      </c>
      <c r="AC59" s="114" t="s">
        <v>30</v>
      </c>
      <c r="AD59" s="114">
        <f t="shared" ref="AD59:AD76" si="11">IF(AD58=24,1,AD58+1)</f>
        <v>2</v>
      </c>
      <c r="AE59" s="154" t="str">
        <f t="shared" ref="AE59:AE69" si="12">LOOKUP(AD59,$AB$58:$AB$79,$AC$58:$AC$79)</f>
        <v>feb</v>
      </c>
      <c r="AF59" s="114"/>
      <c r="AG59" s="114"/>
    </row>
    <row r="60" spans="4:39" ht="11.25" customHeight="1" x14ac:dyDescent="0.2">
      <c r="D60" s="89" t="s">
        <v>73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4">
        <v>3</v>
      </c>
      <c r="AC60" s="114" t="s">
        <v>32</v>
      </c>
      <c r="AD60" s="114">
        <f t="shared" si="11"/>
        <v>3</v>
      </c>
      <c r="AE60" s="154" t="str">
        <f t="shared" si="12"/>
        <v>mar</v>
      </c>
    </row>
    <row r="61" spans="4:39" ht="11.25" customHeight="1" x14ac:dyDescent="0.2">
      <c r="D61" s="89" t="s">
        <v>74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4">
        <v>4</v>
      </c>
      <c r="AC61" s="114" t="s">
        <v>33</v>
      </c>
      <c r="AD61" s="114">
        <f t="shared" si="11"/>
        <v>4</v>
      </c>
      <c r="AE61" s="154" t="str">
        <f t="shared" si="12"/>
        <v>apr</v>
      </c>
    </row>
    <row r="62" spans="4:39" ht="11.25" customHeight="1" x14ac:dyDescent="0.2">
      <c r="D62" s="61" t="s">
        <v>66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4">
        <v>5</v>
      </c>
      <c r="AC62" s="114" t="s">
        <v>34</v>
      </c>
      <c r="AD62" s="114">
        <f t="shared" si="11"/>
        <v>5</v>
      </c>
      <c r="AE62" s="154" t="str">
        <f t="shared" si="12"/>
        <v>mai</v>
      </c>
    </row>
    <row r="63" spans="4:39" ht="11.25" customHeight="1" x14ac:dyDescent="0.2">
      <c r="D63" s="61" t="s">
        <v>66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4">
        <v>6</v>
      </c>
      <c r="AC63" s="114" t="s">
        <v>35</v>
      </c>
      <c r="AD63" s="114">
        <f t="shared" si="11"/>
        <v>6</v>
      </c>
      <c r="AE63" s="154" t="str">
        <f t="shared" si="12"/>
        <v>jūn</v>
      </c>
    </row>
    <row r="64" spans="4:39" ht="11.25" customHeight="1" x14ac:dyDescent="0.2"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4">
        <v>7</v>
      </c>
      <c r="AC64" s="114" t="s">
        <v>36</v>
      </c>
      <c r="AD64" s="114">
        <f>IF(AD63=24,1,AD63+1)</f>
        <v>7</v>
      </c>
      <c r="AE64" s="154" t="str">
        <f t="shared" si="12"/>
        <v>jūl</v>
      </c>
    </row>
    <row r="65" spans="4:31" ht="11.25" customHeight="1" x14ac:dyDescent="0.2">
      <c r="D65" s="91"/>
      <c r="E65" s="54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4">
        <v>8</v>
      </c>
      <c r="AC65" s="114" t="s">
        <v>37</v>
      </c>
      <c r="AD65" s="114">
        <f t="shared" si="11"/>
        <v>8</v>
      </c>
      <c r="AE65" s="154" t="str">
        <f t="shared" si="12"/>
        <v>aug</v>
      </c>
    </row>
    <row r="66" spans="4:31" ht="19.5" customHeight="1" x14ac:dyDescent="0.2">
      <c r="D66" s="92"/>
      <c r="E66" s="93" t="s">
        <v>6</v>
      </c>
      <c r="F66" s="94">
        <f t="shared" ref="F66:Q66" si="13">SUM(F53:F65)</f>
        <v>0</v>
      </c>
      <c r="G66" s="94">
        <f t="shared" si="13"/>
        <v>0</v>
      </c>
      <c r="H66" s="94">
        <f t="shared" si="13"/>
        <v>0</v>
      </c>
      <c r="I66" s="94">
        <f t="shared" si="13"/>
        <v>0</v>
      </c>
      <c r="J66" s="94">
        <f t="shared" si="13"/>
        <v>0</v>
      </c>
      <c r="K66" s="94">
        <f t="shared" si="13"/>
        <v>0</v>
      </c>
      <c r="L66" s="94">
        <f t="shared" si="13"/>
        <v>0</v>
      </c>
      <c r="M66" s="94">
        <f t="shared" si="13"/>
        <v>0</v>
      </c>
      <c r="N66" s="94">
        <f t="shared" si="13"/>
        <v>0</v>
      </c>
      <c r="O66" s="94">
        <f t="shared" si="13"/>
        <v>0</v>
      </c>
      <c r="P66" s="94">
        <f t="shared" si="13"/>
        <v>0</v>
      </c>
      <c r="Q66" s="94">
        <f t="shared" si="13"/>
        <v>0</v>
      </c>
      <c r="R66" s="45"/>
      <c r="S66" s="40">
        <f>SUM(S53:S65)</f>
        <v>0</v>
      </c>
      <c r="T66" s="65"/>
      <c r="V66" s="25"/>
      <c r="W66" s="25"/>
      <c r="AB66" s="114">
        <v>9</v>
      </c>
      <c r="AC66" s="114" t="s">
        <v>38</v>
      </c>
      <c r="AD66" s="114">
        <f t="shared" si="11"/>
        <v>9</v>
      </c>
      <c r="AE66" s="154" t="str">
        <f t="shared" si="12"/>
        <v>sep</v>
      </c>
    </row>
    <row r="67" spans="4:31" ht="11.25" customHeight="1" x14ac:dyDescent="0.2">
      <c r="D67" s="95" t="s">
        <v>39</v>
      </c>
      <c r="E67" s="54">
        <v>0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  <c r="R67" s="50"/>
      <c r="S67" s="40">
        <f t="shared" si="1"/>
        <v>0</v>
      </c>
      <c r="T67" s="65"/>
      <c r="V67" s="51"/>
      <c r="W67" s="52"/>
      <c r="AB67" s="114">
        <v>10</v>
      </c>
      <c r="AC67" s="114" t="s">
        <v>40</v>
      </c>
      <c r="AD67" s="114">
        <f>IF(AD66=24,1,AD66+1)</f>
        <v>10</v>
      </c>
      <c r="AE67" s="154" t="str">
        <f t="shared" si="12"/>
        <v>okt</v>
      </c>
    </row>
    <row r="68" spans="4:31" ht="11.25" customHeight="1" x14ac:dyDescent="0.2">
      <c r="D68" s="53" t="s">
        <v>41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4">
        <v>11</v>
      </c>
      <c r="AC68" s="114" t="s">
        <v>42</v>
      </c>
      <c r="AD68" s="114">
        <f t="shared" si="11"/>
        <v>11</v>
      </c>
      <c r="AE68" s="154" t="str">
        <f t="shared" si="12"/>
        <v>nov</v>
      </c>
    </row>
    <row r="69" spans="4:31" ht="11.25" customHeight="1" x14ac:dyDescent="0.2">
      <c r="D69" s="53" t="s">
        <v>67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0"/>
      <c r="S69" s="40">
        <f t="shared" si="1"/>
        <v>0</v>
      </c>
      <c r="T69" s="65"/>
      <c r="V69" s="51"/>
      <c r="W69" s="52"/>
      <c r="AB69" s="114">
        <v>12</v>
      </c>
      <c r="AC69" s="114" t="s">
        <v>43</v>
      </c>
      <c r="AD69" s="114">
        <f t="shared" si="11"/>
        <v>12</v>
      </c>
      <c r="AE69" s="154" t="str">
        <f t="shared" si="12"/>
        <v>dec</v>
      </c>
    </row>
    <row r="70" spans="4:31" ht="11.25" customHeight="1" x14ac:dyDescent="0.2">
      <c r="D70" s="53" t="s">
        <v>68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50"/>
      <c r="S70" s="40">
        <f t="shared" si="1"/>
        <v>0</v>
      </c>
      <c r="T70" s="65"/>
      <c r="V70" s="51"/>
      <c r="W70" s="52"/>
      <c r="AB70" s="114">
        <v>13</v>
      </c>
      <c r="AC70" s="114" t="s">
        <v>28</v>
      </c>
      <c r="AD70" s="114">
        <f t="shared" si="11"/>
        <v>13</v>
      </c>
      <c r="AE70" s="154" t="str">
        <f t="shared" ref="AE70:AE80" si="14">LOOKUP(AD70,$AB$58:$AB$79,$AC$58:$AC$79)&amp;"-2.gads"</f>
        <v>jan-2.gads</v>
      </c>
    </row>
    <row r="71" spans="4:31" ht="11.25" customHeight="1" x14ac:dyDescent="0.2">
      <c r="D71" s="53" t="s">
        <v>44</v>
      </c>
      <c r="E71" s="54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8"/>
      <c r="R71" s="50"/>
      <c r="S71" s="40">
        <f t="shared" si="1"/>
        <v>0</v>
      </c>
      <c r="T71" s="65"/>
      <c r="V71" s="51"/>
      <c r="W71" s="52"/>
      <c r="AB71" s="114">
        <v>14</v>
      </c>
      <c r="AC71" s="114" t="s">
        <v>30</v>
      </c>
      <c r="AD71" s="114">
        <f t="shared" si="11"/>
        <v>14</v>
      </c>
      <c r="AE71" s="154" t="str">
        <f t="shared" si="14"/>
        <v>feb-2.gads</v>
      </c>
    </row>
    <row r="72" spans="4:31" ht="12" customHeight="1" x14ac:dyDescent="0.2">
      <c r="D72" s="4" t="s">
        <v>45</v>
      </c>
      <c r="E72" s="4"/>
      <c r="F72" s="9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94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94">
        <f t="shared" si="15"/>
        <v>0</v>
      </c>
      <c r="I72" s="94">
        <f t="shared" si="15"/>
        <v>0</v>
      </c>
      <c r="J72" s="94">
        <f t="shared" si="15"/>
        <v>0</v>
      </c>
      <c r="K72" s="94">
        <f t="shared" si="15"/>
        <v>0</v>
      </c>
      <c r="L72" s="94">
        <f t="shared" si="15"/>
        <v>0</v>
      </c>
      <c r="M72" s="94">
        <f t="shared" si="15"/>
        <v>0</v>
      </c>
      <c r="N72" s="94">
        <f t="shared" si="15"/>
        <v>0</v>
      </c>
      <c r="O72" s="94">
        <f t="shared" si="15"/>
        <v>0</v>
      </c>
      <c r="P72" s="94">
        <f t="shared" si="15"/>
        <v>0</v>
      </c>
      <c r="Q72" s="94">
        <f t="shared" si="15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4">
        <v>15</v>
      </c>
      <c r="AC72" s="114" t="s">
        <v>32</v>
      </c>
      <c r="AD72" s="114">
        <f t="shared" si="11"/>
        <v>15</v>
      </c>
      <c r="AE72" s="154" t="str">
        <f t="shared" si="14"/>
        <v>mar-2.gads</v>
      </c>
    </row>
    <row r="73" spans="4:31" ht="12.75" customHeight="1" x14ac:dyDescent="0.2">
      <c r="D73" s="3" t="s">
        <v>46</v>
      </c>
      <c r="E73" s="2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50"/>
      <c r="S73" s="40">
        <f>SUM(F73:Q73)</f>
        <v>0</v>
      </c>
      <c r="T73" s="65"/>
      <c r="V73" s="51"/>
      <c r="W73" s="51"/>
      <c r="AB73" s="114">
        <v>16</v>
      </c>
      <c r="AC73" s="114" t="s">
        <v>33</v>
      </c>
      <c r="AD73" s="114">
        <f t="shared" si="11"/>
        <v>16</v>
      </c>
      <c r="AE73" s="154" t="str">
        <f t="shared" si="14"/>
        <v>apr-2.gads</v>
      </c>
    </row>
    <row r="74" spans="4:31" ht="12.75" customHeight="1" x14ac:dyDescent="0.2">
      <c r="D74" s="10" t="s">
        <v>47</v>
      </c>
      <c r="E74" s="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4">
        <v>17</v>
      </c>
      <c r="AC74" s="114" t="s">
        <v>34</v>
      </c>
      <c r="AD74" s="114">
        <f t="shared" si="11"/>
        <v>17</v>
      </c>
      <c r="AE74" s="154" t="str">
        <f t="shared" si="14"/>
        <v>mai-2.gads</v>
      </c>
    </row>
    <row r="75" spans="4:31" ht="12.75" customHeight="1" x14ac:dyDescent="0.2">
      <c r="D75" s="10" t="s">
        <v>48</v>
      </c>
      <c r="E75" s="9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  <c r="R75" s="100"/>
      <c r="S75" s="40">
        <f t="shared" si="1"/>
        <v>0</v>
      </c>
      <c r="T75" s="65"/>
      <c r="V75" s="51"/>
      <c r="W75" s="51"/>
      <c r="AB75" s="114">
        <v>20</v>
      </c>
      <c r="AC75" s="114" t="s">
        <v>37</v>
      </c>
      <c r="AD75" s="114" t="e">
        <f>IF(#REF!=24,1,#REF!+1)</f>
        <v>#REF!</v>
      </c>
      <c r="AE75" s="154" t="e">
        <f t="shared" si="14"/>
        <v>#REF!</v>
      </c>
    </row>
    <row r="76" spans="4:31" ht="12.75" customHeight="1" x14ac:dyDescent="0.2">
      <c r="D76" s="10" t="s">
        <v>49</v>
      </c>
      <c r="E76" s="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00"/>
      <c r="S76" s="40">
        <f t="shared" si="1"/>
        <v>0</v>
      </c>
      <c r="T76" s="65"/>
      <c r="V76" s="51"/>
      <c r="W76" s="51"/>
      <c r="AB76" s="114">
        <v>21</v>
      </c>
      <c r="AC76" s="114" t="s">
        <v>38</v>
      </c>
      <c r="AD76" s="114" t="e">
        <f t="shared" si="11"/>
        <v>#REF!</v>
      </c>
      <c r="AE76" s="154" t="e">
        <f t="shared" si="14"/>
        <v>#REF!</v>
      </c>
    </row>
    <row r="77" spans="4:31" ht="12.75" customHeight="1" x14ac:dyDescent="0.2">
      <c r="D77" s="10" t="s">
        <v>50</v>
      </c>
      <c r="E77" s="9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  <c r="R77" s="100"/>
      <c r="S77" s="40">
        <f>SUM(F77:Q77)</f>
        <v>0</v>
      </c>
      <c r="T77" s="65"/>
      <c r="V77" s="51"/>
      <c r="W77" s="51"/>
      <c r="AB77" s="114">
        <v>22</v>
      </c>
      <c r="AC77" s="114" t="s">
        <v>40</v>
      </c>
      <c r="AD77" s="114" t="e">
        <f>IF(AD76=24,1,AD76+1)</f>
        <v>#REF!</v>
      </c>
      <c r="AE77" s="154" t="e">
        <f t="shared" si="14"/>
        <v>#REF!</v>
      </c>
    </row>
    <row r="78" spans="4:31" ht="12.75" customHeight="1" x14ac:dyDescent="0.2">
      <c r="D78" s="10" t="s">
        <v>51</v>
      </c>
      <c r="E78" s="9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4">
        <v>23</v>
      </c>
      <c r="AC78" s="114" t="s">
        <v>42</v>
      </c>
      <c r="AD78" s="114" t="e">
        <f>IF(AD77=24,1,AD77+1)</f>
        <v>#REF!</v>
      </c>
      <c r="AE78" s="154" t="e">
        <f t="shared" si="14"/>
        <v>#REF!</v>
      </c>
    </row>
    <row r="79" spans="4:31" ht="12.75" customHeight="1" x14ac:dyDescent="0.2">
      <c r="D79" s="14"/>
      <c r="E79" s="13"/>
      <c r="F79" s="55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50"/>
      <c r="S79" s="40">
        <f>SUM(F79:Q79)</f>
        <v>0</v>
      </c>
      <c r="T79" s="65"/>
      <c r="V79" s="51"/>
      <c r="W79" s="51"/>
      <c r="AB79" s="114">
        <v>24</v>
      </c>
      <c r="AC79" s="114" t="s">
        <v>43</v>
      </c>
      <c r="AD79" s="114" t="e">
        <f>IF(AD78=24,1,AD78+1)</f>
        <v>#REF!</v>
      </c>
      <c r="AE79" s="154" t="e">
        <f t="shared" si="14"/>
        <v>#REF!</v>
      </c>
    </row>
    <row r="80" spans="4:31" ht="12.75" customHeight="1" x14ac:dyDescent="0.2">
      <c r="D80" s="12" t="s">
        <v>52</v>
      </c>
      <c r="E80" s="11"/>
      <c r="F80" s="103"/>
      <c r="G80" s="45">
        <f>F32-F72</f>
        <v>0</v>
      </c>
      <c r="H80" s="45">
        <f t="shared" ref="H80:Q80" si="16">G32-G72</f>
        <v>0</v>
      </c>
      <c r="I80" s="45">
        <f t="shared" si="16"/>
        <v>0</v>
      </c>
      <c r="J80" s="45">
        <f t="shared" si="16"/>
        <v>0</v>
      </c>
      <c r="K80" s="45">
        <f t="shared" si="16"/>
        <v>0</v>
      </c>
      <c r="L80" s="45">
        <f t="shared" si="16"/>
        <v>0</v>
      </c>
      <c r="M80" s="45">
        <f t="shared" si="16"/>
        <v>0</v>
      </c>
      <c r="N80" s="45">
        <f t="shared" si="16"/>
        <v>0</v>
      </c>
      <c r="O80" s="45">
        <f t="shared" si="16"/>
        <v>0</v>
      </c>
      <c r="P80" s="45">
        <f>O32-O72</f>
        <v>0</v>
      </c>
      <c r="Q80" s="45">
        <f t="shared" si="16"/>
        <v>0</v>
      </c>
      <c r="R80" s="45"/>
      <c r="S80" s="40">
        <f>SUM(F80:Q80)</f>
        <v>0</v>
      </c>
      <c r="T80" s="65"/>
      <c r="V80" s="62"/>
      <c r="W80" s="62"/>
      <c r="AB80" s="154">
        <v>1</v>
      </c>
      <c r="AC80" s="114" t="str">
        <f>LOOKUP(AB80,$AB$58:$AB$79,$AC$58:$AC$79)</f>
        <v>jan</v>
      </c>
      <c r="AD80" s="114"/>
      <c r="AE80" s="114" t="e">
        <f t="shared" si="14"/>
        <v>#N/A</v>
      </c>
    </row>
    <row r="81" spans="3:31" ht="21.75" customHeight="1" thickBot="1" x14ac:dyDescent="0.25">
      <c r="C81" s="146"/>
      <c r="D81" s="104"/>
      <c r="E81" s="105" t="s">
        <v>53</v>
      </c>
      <c r="F81" s="74">
        <f>SUM(F36,F51,F66,F67:F80)</f>
        <v>0</v>
      </c>
      <c r="G81" s="74">
        <f t="shared" ref="G81:P81" si="17">SUM(G36,G51,G66,G67:G80)</f>
        <v>0</v>
      </c>
      <c r="H81" s="74">
        <f t="shared" si="17"/>
        <v>0</v>
      </c>
      <c r="I81" s="74">
        <f t="shared" si="17"/>
        <v>0</v>
      </c>
      <c r="J81" s="74">
        <f>SUM(J36,J51,J66,J67:J80)</f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4">
        <f t="shared" si="17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3:31" ht="11.25" customHeight="1" thickTop="1" x14ac:dyDescent="0.2">
      <c r="E82" s="24" t="s">
        <v>54</v>
      </c>
      <c r="F82" s="40">
        <f t="shared" ref="F82:P82" si="18">F33-F81</f>
        <v>0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 t="shared" si="18"/>
        <v>0</v>
      </c>
      <c r="K82" s="40">
        <f t="shared" si="18"/>
        <v>0</v>
      </c>
      <c r="L82" s="40">
        <f t="shared" si="18"/>
        <v>0</v>
      </c>
      <c r="M82" s="40">
        <f t="shared" si="18"/>
        <v>0</v>
      </c>
      <c r="N82" s="40">
        <f t="shared" si="18"/>
        <v>0</v>
      </c>
      <c r="O82" s="40">
        <f t="shared" si="18"/>
        <v>0</v>
      </c>
      <c r="P82" s="40">
        <f t="shared" si="18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3:31" ht="7.5" hidden="1" customHeight="1" x14ac:dyDescent="0.2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3:31" ht="12.75" customHeight="1" x14ac:dyDescent="0.2">
      <c r="E84" s="24" t="s">
        <v>55</v>
      </c>
      <c r="F84" s="40">
        <f t="shared" ref="F84:P84" si="19">F8+F33-F81</f>
        <v>0</v>
      </c>
      <c r="G84" s="40">
        <f t="shared" si="19"/>
        <v>0</v>
      </c>
      <c r="H84" s="40">
        <f t="shared" si="19"/>
        <v>0</v>
      </c>
      <c r="I84" s="40">
        <f t="shared" si="19"/>
        <v>0</v>
      </c>
      <c r="J84" s="40">
        <f t="shared" si="19"/>
        <v>0</v>
      </c>
      <c r="K84" s="40">
        <f t="shared" si="19"/>
        <v>0</v>
      </c>
      <c r="L84" s="40">
        <f t="shared" si="19"/>
        <v>0</v>
      </c>
      <c r="M84" s="40">
        <f t="shared" si="19"/>
        <v>0</v>
      </c>
      <c r="N84" s="40">
        <f t="shared" si="19"/>
        <v>0</v>
      </c>
      <c r="O84" s="40">
        <f t="shared" si="19"/>
        <v>0</v>
      </c>
      <c r="P84" s="40">
        <f t="shared" si="19"/>
        <v>0</v>
      </c>
      <c r="Q84" s="40">
        <f>Q8+Q33-Q81</f>
        <v>0</v>
      </c>
      <c r="R84" s="40"/>
      <c r="S84" s="40"/>
      <c r="T84" s="65"/>
      <c r="V84" s="25"/>
      <c r="W84" s="25"/>
      <c r="AB84" s="155"/>
      <c r="AC84" s="114"/>
      <c r="AE84" s="114"/>
    </row>
    <row r="85" spans="3:31" s="107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:21" ht="12.75" hidden="1" customHeight="1" x14ac:dyDescent="0.2"/>
    <row r="194" spans="1:21" ht="12.75" hidden="1" customHeight="1" x14ac:dyDescent="0.2"/>
    <row r="195" spans="1:21" ht="12.75" hidden="1" customHeight="1" x14ac:dyDescent="0.2"/>
    <row r="196" spans="1:21" ht="12.75" hidden="1" customHeight="1" x14ac:dyDescent="0.2"/>
    <row r="197" spans="1:21" ht="12.75" hidden="1" customHeight="1" x14ac:dyDescent="0.2"/>
    <row r="198" spans="1:21" ht="12.75" hidden="1" customHeight="1" x14ac:dyDescent="0.2"/>
    <row r="199" spans="1:21" ht="12.75" hidden="1" customHeight="1" x14ac:dyDescent="0.2"/>
    <row r="200" spans="1:21" ht="14.25" x14ac:dyDescent="0.2"/>
    <row r="201" spans="1:21" s="164" customFormat="1" ht="15" x14ac:dyDescent="0.25">
      <c r="A201" s="163"/>
      <c r="P201" s="165"/>
      <c r="U201" s="163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9:E79"/>
    <mergeCell ref="D80:E80"/>
    <mergeCell ref="D74:E74"/>
    <mergeCell ref="D75:E75"/>
    <mergeCell ref="D76:E76"/>
    <mergeCell ref="D77:E77"/>
    <mergeCell ref="D78:E78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505" right="0.70866141732283505" top="0.74803149606299202" bottom="0.74803149606299202" header="0.31496062992126" footer="0.31496062992126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438150</xdr:colOff>
                    <xdr:row>6</xdr:row>
                    <xdr:rowOff>66675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zoomScaleSheetLayoutView="85" workbookViewId="0">
      <selection activeCell="G102" sqref="G102"/>
    </sheetView>
  </sheetViews>
  <sheetFormatPr defaultColWidth="0" defaultRowHeight="12.75" zeroHeight="1" x14ac:dyDescent="0.2"/>
  <cols>
    <col min="1" max="1" width="1.5703125" style="107" customWidth="1"/>
    <col min="2" max="2" width="1.42578125" style="106" customWidth="1"/>
    <col min="3" max="3" width="42.85546875" style="106" customWidth="1"/>
    <col min="4" max="4" width="6.42578125" style="106" customWidth="1"/>
    <col min="5" max="16" width="8.28515625" style="106" customWidth="1"/>
    <col min="17" max="17" width="1.140625" style="106" customWidth="1"/>
    <col min="18" max="18" width="11" style="106" customWidth="1"/>
    <col min="19" max="20" width="1.7109375" style="106" customWidth="1"/>
    <col min="21" max="21" width="1.140625" style="107" customWidth="1"/>
    <col min="22" max="23" width="9.28515625" style="106" hidden="1" customWidth="1"/>
    <col min="24" max="24" width="8.28515625" style="106" hidden="1" customWidth="1"/>
    <col min="25" max="28" width="9.140625" style="106" hidden="1" customWidth="1"/>
    <col min="29" max="29" width="2.5703125" style="106" hidden="1" customWidth="1"/>
    <col min="30" max="31" width="9.140625" style="106" hidden="1" customWidth="1"/>
    <col min="32" max="32" width="17.5703125" style="106" hidden="1" customWidth="1"/>
    <col min="33" max="16384" width="9.140625" style="106" hidden="1"/>
  </cols>
  <sheetData>
    <row r="1" spans="1:41" s="107" customFormat="1" ht="7.5" customHeight="1" x14ac:dyDescent="0.2"/>
    <row r="2" spans="1:41" ht="18.75" x14ac:dyDescent="0.2">
      <c r="B2" s="17"/>
      <c r="D2" s="18"/>
      <c r="E2" s="19"/>
      <c r="F2" s="19"/>
      <c r="H2" s="20"/>
      <c r="I2" s="108"/>
      <c r="J2" s="109"/>
      <c r="K2" s="109"/>
      <c r="L2" s="109"/>
      <c r="M2" s="109"/>
      <c r="N2" s="19"/>
      <c r="O2" s="19"/>
      <c r="P2" s="19"/>
      <c r="Q2" s="19"/>
      <c r="R2" s="22" t="s">
        <v>80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6">
        <v>1</v>
      </c>
      <c r="AO2" s="106">
        <v>7</v>
      </c>
    </row>
    <row r="3" spans="1:41" s="16" customFormat="1" ht="15.75" x14ac:dyDescent="0.25">
      <c r="A3" s="15"/>
      <c r="C3" s="8">
        <f>NP1gads!C4</f>
        <v>0</v>
      </c>
      <c r="D3" s="7"/>
      <c r="E3" s="18"/>
      <c r="F3" s="8">
        <f>NP1gads!F4</f>
        <v>0</v>
      </c>
      <c r="G3" s="6"/>
      <c r="H3" s="7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41" s="16" customFormat="1" ht="9.75" customHeight="1" x14ac:dyDescent="0.25">
      <c r="A4" s="15"/>
      <c r="C4" s="27" t="s">
        <v>2</v>
      </c>
      <c r="F4" s="5" t="s">
        <v>3</v>
      </c>
      <c r="G4" s="5"/>
      <c r="H4" s="5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1:41" ht="23.25" customHeight="1" thickBot="1" x14ac:dyDescent="0.25">
      <c r="B5" s="28" t="s">
        <v>4</v>
      </c>
      <c r="C5" s="32"/>
      <c r="D5" s="29"/>
      <c r="E5" s="30"/>
      <c r="F5" s="30"/>
      <c r="G5" s="110"/>
      <c r="H5" s="31"/>
      <c r="I5" s="111"/>
      <c r="J5" s="112"/>
      <c r="K5" s="112"/>
      <c r="L5" s="112"/>
      <c r="M5" s="112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1:41" ht="15.75" customHeight="1" thickTop="1" x14ac:dyDescent="0.2">
      <c r="C6" s="34"/>
      <c r="D6" s="62"/>
      <c r="E6" s="113" t="str">
        <f>NP1gads!F7</f>
        <v>jan</v>
      </c>
      <c r="F6" s="113" t="str">
        <f>NP1gads!G7</f>
        <v>feb</v>
      </c>
      <c r="G6" s="113" t="str">
        <f>NP1gads!H7</f>
        <v>mar</v>
      </c>
      <c r="H6" s="113" t="str">
        <f>NP1gads!I7</f>
        <v>apr</v>
      </c>
      <c r="I6" s="113" t="str">
        <f>NP1gads!J7</f>
        <v>mai</v>
      </c>
      <c r="J6" s="113" t="str">
        <f>NP1gads!K7</f>
        <v>jūn</v>
      </c>
      <c r="K6" s="113" t="str">
        <f>NP1gads!L7</f>
        <v>jūl</v>
      </c>
      <c r="L6" s="113" t="str">
        <f>NP1gads!M7</f>
        <v>aug</v>
      </c>
      <c r="M6" s="113" t="str">
        <f>NP1gads!N7</f>
        <v>sep</v>
      </c>
      <c r="N6" s="113" t="str">
        <f>NP1gads!O7</f>
        <v>okt</v>
      </c>
      <c r="O6" s="113" t="str">
        <f>NP1gads!P7</f>
        <v>nov</v>
      </c>
      <c r="P6" s="113" t="str">
        <f>NP1gads!Q7</f>
        <v>dec</v>
      </c>
      <c r="Q6" s="113"/>
      <c r="R6" s="24" t="s">
        <v>6</v>
      </c>
      <c r="S6" s="114"/>
      <c r="T6" s="114"/>
      <c r="V6" s="37"/>
      <c r="W6" s="34"/>
      <c r="AD6" s="114"/>
      <c r="AE6" s="114"/>
      <c r="AF6" s="114" t="s">
        <v>56</v>
      </c>
      <c r="AG6" s="114"/>
      <c r="AN6" s="106">
        <v>2</v>
      </c>
      <c r="AO6" s="106">
        <v>8</v>
      </c>
    </row>
    <row r="7" spans="1:41" ht="11.25" customHeight="1" x14ac:dyDescent="0.2">
      <c r="C7" s="24"/>
      <c r="D7" s="24" t="s">
        <v>8</v>
      </c>
      <c r="E7" s="40">
        <f>NP1gads!Q84</f>
        <v>0</v>
      </c>
      <c r="F7" s="40">
        <f>E83</f>
        <v>0</v>
      </c>
      <c r="G7" s="40">
        <f t="shared" ref="G7:P7" si="0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5"/>
      <c r="T7" s="115"/>
      <c r="V7" s="41"/>
      <c r="W7" s="25"/>
      <c r="AD7" s="115"/>
      <c r="AE7" s="115"/>
      <c r="AF7" s="115"/>
      <c r="AG7" s="115"/>
      <c r="AN7" s="106">
        <v>3</v>
      </c>
      <c r="AO7" s="106">
        <v>9</v>
      </c>
    </row>
    <row r="8" spans="1:41" x14ac:dyDescent="0.2">
      <c r="C8" s="42"/>
      <c r="D8" s="116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4"/>
      <c r="T8" s="114"/>
      <c r="V8" s="41"/>
      <c r="W8" s="25"/>
      <c r="AD8" s="114"/>
      <c r="AE8" s="114"/>
      <c r="AF8" s="114"/>
      <c r="AG8" s="114"/>
      <c r="AN8" s="106">
        <v>4</v>
      </c>
      <c r="AO8" s="106">
        <v>10</v>
      </c>
    </row>
    <row r="9" spans="1:41" ht="11.25" customHeight="1" x14ac:dyDescent="0.2">
      <c r="C9" s="117" t="str">
        <f>IF(NP1gads!D10="","",NP1gads!D10)</f>
        <v>Ieņēmumi, kas saņemti no debitoru parādu atgūšanas</v>
      </c>
      <c r="D9" s="157">
        <f>NP1gads!E10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ref="R9:R30" si="1">SUM(E9:P9)</f>
        <v>0</v>
      </c>
      <c r="S9" s="114"/>
      <c r="T9" s="114"/>
      <c r="V9" s="51"/>
      <c r="W9" s="118"/>
      <c r="AD9" s="114"/>
      <c r="AE9" s="114"/>
      <c r="AF9" s="114"/>
      <c r="AG9" s="114"/>
      <c r="AN9" s="106">
        <v>5</v>
      </c>
      <c r="AO9" s="106">
        <v>11</v>
      </c>
    </row>
    <row r="10" spans="1:41" ht="11.25" customHeight="1" x14ac:dyDescent="0.2">
      <c r="C10" s="117" t="str">
        <f>IF(NP1gads!D11="","",NP1gads!D11)</f>
        <v>Ieņēmumi no krājumu pārdošanas</v>
      </c>
      <c r="D10" s="158">
        <f>NP1gads!E11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4"/>
      <c r="T10" s="114"/>
      <c r="V10" s="51"/>
      <c r="W10" s="51"/>
      <c r="AN10" s="106">
        <v>6</v>
      </c>
      <c r="AO10" s="106">
        <v>12</v>
      </c>
    </row>
    <row r="11" spans="1:41" ht="11.25" customHeight="1" x14ac:dyDescent="0.2">
      <c r="C11" s="119"/>
      <c r="D11" s="70" t="s">
        <v>6</v>
      </c>
      <c r="E11" s="71">
        <f>SUM(E9:E10)</f>
        <v>0</v>
      </c>
      <c r="F11" s="71">
        <f t="shared" ref="F11:P11" si="2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4"/>
      <c r="T11" s="114"/>
      <c r="V11" s="51"/>
      <c r="W11" s="51"/>
    </row>
    <row r="12" spans="1:41" ht="11.25" customHeight="1" x14ac:dyDescent="0.2">
      <c r="C12" s="42" t="s">
        <v>57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50"/>
      <c r="R12" s="40"/>
      <c r="S12" s="114"/>
      <c r="T12" s="114"/>
      <c r="V12" s="51"/>
      <c r="W12" s="51"/>
    </row>
    <row r="13" spans="1:41" ht="11.25" customHeight="1" x14ac:dyDescent="0.2">
      <c r="C13" s="61" t="str">
        <f>IF(NP1gads!D14="","",NP1gads!D14)</f>
        <v>Prece vai pakalpojums 1</v>
      </c>
      <c r="D13" s="157">
        <f>NP1gads!E14</f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50"/>
      <c r="R13" s="40">
        <f t="shared" si="1"/>
        <v>0</v>
      </c>
      <c r="S13" s="114"/>
      <c r="T13" s="114"/>
      <c r="V13" s="51"/>
      <c r="W13" s="51"/>
      <c r="AN13" s="106">
        <v>7</v>
      </c>
      <c r="AO13" s="106">
        <v>13</v>
      </c>
    </row>
    <row r="14" spans="1:41" ht="11.25" customHeight="1" x14ac:dyDescent="0.2">
      <c r="C14" s="61" t="str">
        <f>IF(NP1gads!D15="","",NP1gads!D15)</f>
        <v>Prece vai pakalpojums 2</v>
      </c>
      <c r="D14" s="159">
        <f>NP1gads!E15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4"/>
      <c r="T14" s="114"/>
      <c r="V14" s="51"/>
      <c r="W14" s="51"/>
      <c r="AN14" s="106">
        <v>8</v>
      </c>
      <c r="AO14" s="106">
        <v>14</v>
      </c>
    </row>
    <row r="15" spans="1:41" ht="11.25" customHeight="1" x14ac:dyDescent="0.2">
      <c r="C15" s="61" t="str">
        <f>IF(NP1gads!D16="","",NP1gads!D16)</f>
        <v>Prece vai pakalpojums 3</v>
      </c>
      <c r="D15" s="159">
        <f>NP1gads!E16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4"/>
      <c r="T15" s="114"/>
      <c r="V15" s="51"/>
      <c r="W15" s="51"/>
      <c r="AN15" s="106">
        <v>9</v>
      </c>
      <c r="AO15" s="106">
        <v>15</v>
      </c>
    </row>
    <row r="16" spans="1:41" ht="11.25" customHeight="1" x14ac:dyDescent="0.2">
      <c r="C16" s="61" t="str">
        <f>IF(NP1gads!D17="","",NP1gads!D17)</f>
        <v>Ieņēmumi, kas nav saistīti ar tiešo saimniecisko darbību</v>
      </c>
      <c r="D16" s="159">
        <f>NP1gads!E17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4"/>
      <c r="T16" s="114"/>
      <c r="V16" s="51"/>
      <c r="W16" s="51"/>
      <c r="AN16" s="106">
        <v>10</v>
      </c>
      <c r="AO16" s="106">
        <v>16</v>
      </c>
    </row>
    <row r="17" spans="3:41" ht="11.25" customHeight="1" x14ac:dyDescent="0.2">
      <c r="C17" s="117" t="str">
        <f>IF(NP1gads!D18="","",NP1gads!D18)</f>
        <v/>
      </c>
      <c r="D17" s="159">
        <f>NP1gads!E18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4"/>
      <c r="T17" s="114"/>
      <c r="V17" s="51"/>
      <c r="W17" s="51"/>
      <c r="AN17" s="106">
        <v>11</v>
      </c>
      <c r="AO17" s="106">
        <v>17</v>
      </c>
    </row>
    <row r="18" spans="3:41" ht="11.25" customHeight="1" x14ac:dyDescent="0.2">
      <c r="C18" s="117" t="str">
        <f>IF(NP1gads!D19="","",NP1gads!D19)</f>
        <v/>
      </c>
      <c r="D18" s="159">
        <f>NP1gads!E19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4"/>
      <c r="T18" s="114"/>
      <c r="V18" s="51"/>
      <c r="W18" s="51"/>
      <c r="AN18" s="106">
        <v>12</v>
      </c>
      <c r="AO18" s="106">
        <v>18</v>
      </c>
    </row>
    <row r="19" spans="3:41" ht="11.25" customHeight="1" x14ac:dyDescent="0.2">
      <c r="C19" s="117" t="str">
        <f>IF(NP1gads!D20="","",NP1gads!D20)</f>
        <v/>
      </c>
      <c r="D19" s="159">
        <f>NP1gads!E20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4"/>
      <c r="T19" s="114"/>
      <c r="V19" s="51"/>
      <c r="W19" s="51"/>
      <c r="AN19" s="106">
        <v>13</v>
      </c>
      <c r="AO19" s="106">
        <v>19</v>
      </c>
    </row>
    <row r="20" spans="3:41" ht="11.25" customHeight="1" x14ac:dyDescent="0.2">
      <c r="C20" s="117" t="str">
        <f>IF(NP1gads!D21="","",NP1gads!D21)</f>
        <v/>
      </c>
      <c r="D20" s="159">
        <f>NP1gads!E21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4"/>
      <c r="T20" s="114"/>
      <c r="V20" s="51"/>
      <c r="W20" s="51"/>
      <c r="AN20" s="106">
        <v>14</v>
      </c>
      <c r="AO20" s="106">
        <v>28</v>
      </c>
    </row>
    <row r="21" spans="3:41" ht="11.25" customHeight="1" x14ac:dyDescent="0.2">
      <c r="C21" s="117" t="str">
        <f>IF(NP1gads!D22="","",NP1gads!D22)</f>
        <v/>
      </c>
      <c r="D21" s="159">
        <f>NP1gads!E22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4"/>
      <c r="T21" s="114"/>
      <c r="V21" s="51"/>
      <c r="W21" s="51"/>
      <c r="AN21" s="106">
        <v>15</v>
      </c>
      <c r="AO21" s="106">
        <v>29</v>
      </c>
    </row>
    <row r="22" spans="3:41" ht="11.25" customHeight="1" x14ac:dyDescent="0.2">
      <c r="C22" s="117" t="str">
        <f>IF(NP1gads!D23="","",NP1gads!D23)</f>
        <v/>
      </c>
      <c r="D22" s="159">
        <f>NP1gads!E23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4"/>
      <c r="T22" s="114"/>
      <c r="V22" s="51"/>
      <c r="W22" s="51"/>
      <c r="AN22" s="106">
        <v>16</v>
      </c>
      <c r="AO22" s="106">
        <v>30</v>
      </c>
    </row>
    <row r="23" spans="3:41" ht="11.25" customHeight="1" x14ac:dyDescent="0.2">
      <c r="C23" s="117" t="str">
        <f>IF(NP1gads!D24="","",NP1gads!D24)</f>
        <v/>
      </c>
      <c r="D23" s="159">
        <f>NP1gads!E24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4"/>
      <c r="T23" s="114"/>
      <c r="V23" s="51"/>
      <c r="W23" s="51"/>
      <c r="AN23" s="106">
        <v>17</v>
      </c>
      <c r="AO23" s="106">
        <v>31</v>
      </c>
    </row>
    <row r="24" spans="3:41" x14ac:dyDescent="0.2">
      <c r="C24" s="122"/>
      <c r="D24" s="123" t="s">
        <v>6</v>
      </c>
      <c r="E24" s="57">
        <f>SUM(E13:E23)</f>
        <v>0</v>
      </c>
      <c r="F24" s="57">
        <f t="shared" ref="F24:O24" si="3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4"/>
      <c r="T24" s="114"/>
      <c r="V24" s="51"/>
      <c r="W24" s="51"/>
      <c r="AD24" s="124"/>
      <c r="AE24" s="124"/>
      <c r="AF24" s="124"/>
      <c r="AG24" s="124"/>
      <c r="AH24" s="124"/>
      <c r="AI24" s="124"/>
      <c r="AJ24" s="124"/>
      <c r="AN24" s="106">
        <v>18</v>
      </c>
      <c r="AO24" s="106">
        <v>32</v>
      </c>
    </row>
    <row r="25" spans="3:41" x14ac:dyDescent="0.2">
      <c r="C25" s="125" t="s">
        <v>13</v>
      </c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45"/>
      <c r="R25" s="45"/>
      <c r="S25" s="114"/>
      <c r="T25" s="114"/>
      <c r="V25" s="51"/>
      <c r="W25" s="51"/>
      <c r="AD25" s="124"/>
      <c r="AE25" s="124"/>
      <c r="AF25" s="124"/>
      <c r="AG25" s="124"/>
      <c r="AH25" s="124"/>
      <c r="AI25" s="124"/>
      <c r="AJ25" s="124"/>
    </row>
    <row r="26" spans="3:41" ht="11.25" customHeight="1" x14ac:dyDescent="0.2">
      <c r="C26" s="53" t="str">
        <f>IF(NP1gads!D27="","",NP1gads!D27)</f>
        <v>Pašu ieguldījums</v>
      </c>
      <c r="D26" s="159">
        <f>NP1gads!E27</f>
        <v>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50"/>
      <c r="R26" s="40">
        <f>SUM(E26:P26)</f>
        <v>0</v>
      </c>
      <c r="S26" s="114"/>
      <c r="T26" s="114"/>
      <c r="V26" s="51"/>
      <c r="W26" s="51"/>
      <c r="AD26" s="124"/>
      <c r="AE26" s="124"/>
      <c r="AF26" s="124"/>
      <c r="AG26" s="124"/>
      <c r="AH26" s="124"/>
      <c r="AI26" s="124"/>
      <c r="AJ26" s="124"/>
      <c r="AN26" s="106">
        <v>19</v>
      </c>
      <c r="AO26" s="106">
        <v>33</v>
      </c>
    </row>
    <row r="27" spans="3:41" ht="11.25" customHeight="1" x14ac:dyDescent="0.2">
      <c r="C27" s="53" t="str">
        <f>IF(NP1gads!D28="","",NP1gads!D28)</f>
        <v>Saņemti banku aizņēmumi (kredīti, līzingi)</v>
      </c>
      <c r="D27" s="159">
        <f>NP1gads!E28</f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5"/>
      <c r="R27" s="40">
        <f>SUM(E27:P27)</f>
        <v>0</v>
      </c>
      <c r="S27" s="114"/>
      <c r="T27" s="114"/>
      <c r="V27" s="51"/>
      <c r="W27" s="51"/>
      <c r="AD27" s="124"/>
      <c r="AE27" s="124"/>
      <c r="AF27" s="124"/>
      <c r="AG27" s="124"/>
      <c r="AH27" s="124"/>
      <c r="AI27" s="124"/>
      <c r="AJ27" s="124"/>
      <c r="AN27" s="106">
        <v>20</v>
      </c>
      <c r="AO27" s="106">
        <v>34</v>
      </c>
    </row>
    <row r="28" spans="3:41" ht="21" customHeight="1" x14ac:dyDescent="0.2">
      <c r="C28" s="156" t="s">
        <v>78</v>
      </c>
      <c r="D28" s="159">
        <f>NP1gads!E29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4"/>
      <c r="T28" s="114"/>
      <c r="V28" s="51"/>
      <c r="W28" s="51"/>
      <c r="AD28" s="124"/>
      <c r="AE28" s="124"/>
      <c r="AF28" s="124"/>
      <c r="AG28" s="124"/>
      <c r="AH28" s="124"/>
      <c r="AI28" s="124"/>
      <c r="AJ28" s="124"/>
      <c r="AN28" s="106">
        <v>21</v>
      </c>
      <c r="AO28" s="106">
        <v>35</v>
      </c>
    </row>
    <row r="29" spans="3:41" ht="11.25" customHeight="1" x14ac:dyDescent="0.2">
      <c r="C29" s="61" t="str">
        <f>IF(NP1gads!D30="","",NP1gads!D30)</f>
        <v>Citas fiziskas vai jurisikas personas aizdevums</v>
      </c>
      <c r="D29" s="159">
        <f>NP1gads!E30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4"/>
      <c r="T29" s="114"/>
      <c r="V29" s="51"/>
      <c r="W29" s="51"/>
      <c r="AD29" s="124"/>
      <c r="AE29" s="124"/>
      <c r="AF29" s="124"/>
      <c r="AG29" s="124"/>
      <c r="AH29" s="124"/>
      <c r="AI29" s="124"/>
      <c r="AJ29" s="124"/>
      <c r="AN29" s="106">
        <v>22</v>
      </c>
      <c r="AO29" s="106">
        <v>36</v>
      </c>
    </row>
    <row r="30" spans="3:41" ht="11.25" customHeight="1" x14ac:dyDescent="0.2">
      <c r="C30" s="130" t="str">
        <f>IF(NP1gads!D31="","",NP1gads!D31)</f>
        <v/>
      </c>
      <c r="D30" s="160">
        <f>NP1gads!E31</f>
        <v>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50"/>
      <c r="R30" s="40">
        <f t="shared" si="1"/>
        <v>0</v>
      </c>
      <c r="S30" s="114"/>
      <c r="T30" s="114"/>
      <c r="V30" s="51"/>
      <c r="W30" s="51"/>
      <c r="AD30" s="124"/>
      <c r="AE30" s="124"/>
      <c r="AF30" s="124"/>
      <c r="AG30" s="124"/>
      <c r="AH30" s="124"/>
      <c r="AI30" s="124"/>
      <c r="AJ30" s="124"/>
      <c r="AN30" s="106">
        <v>23</v>
      </c>
      <c r="AO30" s="106">
        <v>37</v>
      </c>
    </row>
    <row r="31" spans="3:41" ht="10.5" customHeight="1" x14ac:dyDescent="0.2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4"/>
      <c r="T31" s="114"/>
      <c r="V31" s="62"/>
      <c r="W31" s="62"/>
      <c r="AD31" s="124"/>
      <c r="AE31" s="124"/>
      <c r="AF31" s="124"/>
      <c r="AG31" s="124"/>
      <c r="AH31" s="124"/>
      <c r="AI31" s="124"/>
      <c r="AJ31" s="124"/>
      <c r="AN31" s="106">
        <v>24</v>
      </c>
      <c r="AO31" s="106">
        <v>38</v>
      </c>
    </row>
    <row r="32" spans="3:41" ht="11.25" customHeight="1" x14ac:dyDescent="0.2">
      <c r="C32" s="62"/>
      <c r="D32" s="24" t="s">
        <v>58</v>
      </c>
      <c r="E32" s="40">
        <f>E11+E24+SUM(E26:E31)</f>
        <v>0</v>
      </c>
      <c r="F32" s="40">
        <f t="shared" ref="F32:P32" si="5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4"/>
      <c r="T32" s="114"/>
      <c r="V32" s="25"/>
      <c r="W32" s="62"/>
      <c r="AD32" s="124"/>
      <c r="AE32" s="124"/>
      <c r="AF32" s="124"/>
      <c r="AG32" s="124"/>
      <c r="AH32" s="124"/>
      <c r="AI32" s="124"/>
      <c r="AJ32" s="124"/>
      <c r="AN32" s="106">
        <v>25</v>
      </c>
      <c r="AO32" s="106">
        <v>39</v>
      </c>
    </row>
    <row r="33" spans="2:41" ht="17.25" customHeight="1" thickBot="1" x14ac:dyDescent="0.25">
      <c r="B33" s="28" t="s">
        <v>19</v>
      </c>
      <c r="C33" s="131"/>
      <c r="D33" s="7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  <c r="S33" s="114"/>
      <c r="T33" s="114"/>
      <c r="V33" s="25"/>
      <c r="W33" s="62"/>
      <c r="AD33" s="124"/>
      <c r="AE33" s="124"/>
      <c r="AF33" s="124"/>
      <c r="AG33" s="124"/>
      <c r="AH33" s="124"/>
      <c r="AI33" s="124"/>
      <c r="AJ33" s="124"/>
      <c r="AN33" s="106">
        <v>26</v>
      </c>
      <c r="AO33" s="106">
        <v>40</v>
      </c>
    </row>
    <row r="34" spans="2:41" ht="13.5" thickTop="1" x14ac:dyDescent="0.2">
      <c r="C34" s="139" t="str">
        <f>NP1gads!D35</f>
        <v>Mainīgās izmaksas</v>
      </c>
      <c r="D34" s="25"/>
      <c r="E34" s="134" t="str">
        <f>E6</f>
        <v>jan</v>
      </c>
      <c r="F34" s="134" t="str">
        <f t="shared" ref="F34:P34" si="6">F6</f>
        <v>feb</v>
      </c>
      <c r="G34" s="134" t="str">
        <f t="shared" si="6"/>
        <v>mar</v>
      </c>
      <c r="H34" s="134" t="str">
        <f t="shared" si="6"/>
        <v>apr</v>
      </c>
      <c r="I34" s="134" t="str">
        <f t="shared" si="6"/>
        <v>mai</v>
      </c>
      <c r="J34" s="134" t="str">
        <f t="shared" si="6"/>
        <v>jūn</v>
      </c>
      <c r="K34" s="134" t="str">
        <f t="shared" si="6"/>
        <v>jūl</v>
      </c>
      <c r="L34" s="134" t="str">
        <f t="shared" si="6"/>
        <v>aug</v>
      </c>
      <c r="M34" s="134" t="str">
        <f t="shared" si="6"/>
        <v>sep</v>
      </c>
      <c r="N34" s="134" t="str">
        <f t="shared" si="6"/>
        <v>okt</v>
      </c>
      <c r="O34" s="134" t="str">
        <f t="shared" si="6"/>
        <v>nov</v>
      </c>
      <c r="P34" s="134" t="str">
        <f t="shared" si="6"/>
        <v>dec</v>
      </c>
      <c r="Q34" s="135"/>
      <c r="R34" s="136" t="s">
        <v>6</v>
      </c>
      <c r="S34" s="114"/>
      <c r="T34" s="114"/>
      <c r="V34" s="25"/>
      <c r="W34" s="62"/>
      <c r="AD34" s="124"/>
      <c r="AE34" s="124"/>
      <c r="AF34" s="124"/>
      <c r="AG34" s="124"/>
      <c r="AH34" s="124"/>
      <c r="AI34" s="124"/>
      <c r="AJ34" s="124"/>
    </row>
    <row r="35" spans="2:41" ht="11.25" customHeight="1" x14ac:dyDescent="0.2">
      <c r="C35" s="77" t="str">
        <f>IF(NP1gads!D36="","",NP1gads!D36)</f>
        <v>Plānotie maksājumi</v>
      </c>
      <c r="D35" s="157">
        <f>NP1gads!E36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ref="R35:R77" si="7">SUM(E35:P35)</f>
        <v>0</v>
      </c>
      <c r="S35" s="114"/>
      <c r="T35" s="114"/>
      <c r="V35" s="51"/>
      <c r="W35" s="51"/>
      <c r="AD35" s="124"/>
      <c r="AE35" s="124"/>
      <c r="AF35" s="124"/>
      <c r="AG35" s="124"/>
      <c r="AH35" s="124"/>
      <c r="AI35" s="124"/>
      <c r="AJ35" s="124"/>
      <c r="AN35" s="106">
        <v>27</v>
      </c>
      <c r="AO35" s="106">
        <v>42</v>
      </c>
    </row>
    <row r="36" spans="2:41" ht="11.25" customHeight="1" x14ac:dyDescent="0.2">
      <c r="C36" s="9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50"/>
      <c r="R36" s="40"/>
      <c r="S36" s="114"/>
      <c r="T36" s="114"/>
      <c r="V36" s="51"/>
      <c r="W36" s="51"/>
      <c r="AD36" s="124"/>
      <c r="AE36" s="124"/>
      <c r="AF36" s="124"/>
      <c r="AG36" s="124"/>
      <c r="AH36" s="124"/>
      <c r="AI36" s="124"/>
      <c r="AJ36" s="124"/>
    </row>
    <row r="37" spans="2:41" ht="11.25" customHeight="1" x14ac:dyDescent="0.2">
      <c r="C37" s="83" t="str">
        <f>IF(NP1gads!D38="","",NP1gads!D38)</f>
        <v>Izejmateriāli, izejvielas</v>
      </c>
      <c r="D37" s="54">
        <f>NP1gads!E38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4"/>
      <c r="T37" s="114"/>
      <c r="V37" s="51"/>
      <c r="W37" s="51"/>
      <c r="AD37" s="124"/>
      <c r="AE37" s="124"/>
      <c r="AF37" s="124"/>
      <c r="AG37" s="124"/>
      <c r="AH37" s="124"/>
      <c r="AI37" s="124"/>
      <c r="AJ37" s="124"/>
      <c r="AN37" s="106">
        <v>28</v>
      </c>
      <c r="AO37" s="106">
        <v>43</v>
      </c>
    </row>
    <row r="38" spans="2:41" ht="11.25" customHeight="1" x14ac:dyDescent="0.2">
      <c r="C38" s="83" t="str">
        <f>IF(NP1gads!D39="","",NP1gads!D39)</f>
        <v>Ražošanā vai sezonā strādājošo darba alga un sociālais nodoklis</v>
      </c>
      <c r="D38" s="54">
        <f>NP1gads!E39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4"/>
      <c r="T38" s="114"/>
      <c r="V38" s="51"/>
      <c r="W38" s="51"/>
      <c r="AD38" s="124"/>
      <c r="AE38" s="124"/>
      <c r="AF38" s="124"/>
      <c r="AG38" s="124"/>
      <c r="AH38" s="124"/>
      <c r="AI38" s="124"/>
      <c r="AJ38" s="124"/>
      <c r="AN38" s="106">
        <v>29</v>
      </c>
      <c r="AO38" s="106">
        <v>44</v>
      </c>
    </row>
    <row r="39" spans="2:41" ht="11.25" customHeight="1" x14ac:dyDescent="0.2">
      <c r="C39" s="83" t="str">
        <f>IF(NP1gads!D40="","",NP1gads!D40)</f>
        <v xml:space="preserve">Izdevumi elektroenerģijai </v>
      </c>
      <c r="D39" s="54">
        <f>NP1gads!E40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4"/>
      <c r="T39" s="114"/>
      <c r="V39" s="51"/>
      <c r="W39" s="51"/>
      <c r="AD39" s="124"/>
      <c r="AE39" s="124"/>
      <c r="AF39" s="124"/>
      <c r="AG39" s="124"/>
      <c r="AH39" s="124"/>
      <c r="AI39" s="124"/>
      <c r="AJ39" s="124"/>
      <c r="AN39" s="106">
        <v>30</v>
      </c>
      <c r="AO39" s="106">
        <v>45</v>
      </c>
    </row>
    <row r="40" spans="2:41" ht="11.25" customHeight="1" x14ac:dyDescent="0.2">
      <c r="C40" s="83" t="str">
        <f>IF(NP1gads!D41="","",NP1gads!D41)</f>
        <v>Realizācijas izmaksas</v>
      </c>
      <c r="D40" s="54">
        <f>NP1gads!E41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4"/>
      <c r="T40" s="114"/>
      <c r="V40" s="51"/>
      <c r="W40" s="51"/>
      <c r="AD40" s="124"/>
      <c r="AE40" s="124"/>
      <c r="AF40" s="124"/>
      <c r="AG40" s="124"/>
      <c r="AH40" s="124"/>
      <c r="AI40" s="124"/>
      <c r="AJ40" s="124"/>
      <c r="AN40" s="106">
        <v>31</v>
      </c>
      <c r="AO40" s="106">
        <v>46</v>
      </c>
    </row>
    <row r="41" spans="2:41" ht="11.25" customHeight="1" x14ac:dyDescent="0.2">
      <c r="C41" s="83" t="str">
        <f>IF(NP1gads!D42="","",NP1gads!D42)</f>
        <v xml:space="preserve">Transporta izmaksas </v>
      </c>
      <c r="D41" s="54">
        <f>NP1gads!E42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4"/>
      <c r="T41" s="114"/>
      <c r="V41" s="51"/>
      <c r="W41" s="51"/>
      <c r="AD41" s="124"/>
      <c r="AE41" s="124"/>
      <c r="AF41" s="124"/>
      <c r="AG41" s="124"/>
      <c r="AH41" s="124"/>
      <c r="AI41" s="124"/>
      <c r="AJ41" s="124"/>
      <c r="AN41" s="106">
        <v>32</v>
      </c>
      <c r="AO41" s="106">
        <v>47</v>
      </c>
    </row>
    <row r="42" spans="2:41" ht="11.25" customHeight="1" x14ac:dyDescent="0.2">
      <c r="C42" s="83" t="str">
        <f>IF(NP1gads!D43="","",NP1gads!D43)</f>
        <v>Izdevumi pakalpojumu apmaksai</v>
      </c>
      <c r="D42" s="54">
        <f>NP1gads!E43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4"/>
      <c r="T42" s="114"/>
      <c r="V42" s="51"/>
      <c r="W42" s="51"/>
      <c r="AD42" s="124"/>
      <c r="AE42" s="124"/>
      <c r="AF42" s="124"/>
      <c r="AG42" s="124"/>
      <c r="AH42" s="124"/>
      <c r="AI42" s="124"/>
      <c r="AJ42" s="124"/>
      <c r="AN42" s="106">
        <v>33</v>
      </c>
      <c r="AO42" s="106">
        <v>48</v>
      </c>
    </row>
    <row r="43" spans="2:41" ht="11.25" customHeight="1" x14ac:dyDescent="0.2">
      <c r="C43" s="83" t="str">
        <f>IF(NP1gads!D44="","",NP1gads!D44)</f>
        <v>Citi (piem., Iekārtu, tehnikas remonts)</v>
      </c>
      <c r="D43" s="54">
        <f>NP1gads!E44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4"/>
      <c r="T43" s="114"/>
      <c r="V43" s="51"/>
      <c r="W43" s="51"/>
      <c r="AD43" s="124"/>
      <c r="AE43" s="124"/>
      <c r="AF43" s="124"/>
      <c r="AG43" s="124"/>
      <c r="AH43" s="124"/>
      <c r="AI43" s="124"/>
      <c r="AJ43" s="124"/>
      <c r="AN43" s="106">
        <v>34</v>
      </c>
      <c r="AO43" s="106">
        <v>49</v>
      </c>
    </row>
    <row r="44" spans="2:41" ht="11.25" customHeight="1" x14ac:dyDescent="0.2">
      <c r="C44" s="83" t="str">
        <f>IF(NP1gads!D45="","",NP1gads!D45)</f>
        <v/>
      </c>
      <c r="D44" s="54">
        <f>NP1gads!E45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4"/>
      <c r="T44" s="114"/>
      <c r="V44" s="51"/>
      <c r="W44" s="51"/>
      <c r="AD44" s="124"/>
      <c r="AE44" s="124"/>
      <c r="AF44" s="124"/>
      <c r="AG44" s="124"/>
      <c r="AH44" s="124"/>
      <c r="AI44" s="124"/>
      <c r="AJ44" s="124"/>
      <c r="AN44" s="106">
        <v>35</v>
      </c>
      <c r="AO44" s="106">
        <v>50</v>
      </c>
    </row>
    <row r="45" spans="2:41" ht="11.25" customHeight="1" x14ac:dyDescent="0.2">
      <c r="C45" s="83" t="str">
        <f>IF(NP1gads!D46="","",NP1gads!D46)</f>
        <v/>
      </c>
      <c r="D45" s="54">
        <f>NP1gads!E46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4"/>
      <c r="T45" s="114"/>
      <c r="V45" s="51"/>
      <c r="W45" s="51"/>
      <c r="AD45" s="124"/>
      <c r="AE45" s="124"/>
      <c r="AF45" s="124"/>
      <c r="AG45" s="124"/>
      <c r="AH45" s="124"/>
      <c r="AI45" s="124"/>
      <c r="AJ45" s="124"/>
      <c r="AN45" s="106">
        <v>36</v>
      </c>
      <c r="AO45" s="106">
        <v>51</v>
      </c>
    </row>
    <row r="46" spans="2:41" ht="11.25" customHeight="1" x14ac:dyDescent="0.2">
      <c r="C46" s="117" t="str">
        <f>IF(NP1gads!D47="","",NP1gads!D47)</f>
        <v/>
      </c>
      <c r="D46" s="54">
        <f>NP1gads!E47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4"/>
      <c r="T46" s="114"/>
      <c r="V46" s="51"/>
      <c r="W46" s="51"/>
      <c r="AD46" s="124"/>
      <c r="AE46" s="124"/>
      <c r="AF46" s="124"/>
      <c r="AG46" s="124"/>
      <c r="AH46" s="124"/>
      <c r="AI46" s="124"/>
      <c r="AJ46" s="124"/>
      <c r="AN46" s="106">
        <v>37</v>
      </c>
      <c r="AO46" s="106">
        <v>52</v>
      </c>
    </row>
    <row r="47" spans="2:41" ht="11.25" customHeight="1" x14ac:dyDescent="0.2">
      <c r="C47" s="117" t="str">
        <f>IF(NP1gads!D48="","",NP1gads!D48)</f>
        <v/>
      </c>
      <c r="D47" s="54">
        <f>NP1gads!E48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4"/>
      <c r="T47" s="114"/>
      <c r="V47" s="51"/>
      <c r="W47" s="51"/>
      <c r="AD47" s="124"/>
      <c r="AE47" s="124"/>
      <c r="AF47" s="124"/>
      <c r="AG47" s="124"/>
      <c r="AH47" s="124"/>
      <c r="AI47" s="124"/>
      <c r="AJ47" s="124"/>
      <c r="AN47" s="106">
        <v>38</v>
      </c>
      <c r="AO47" s="106">
        <v>53</v>
      </c>
    </row>
    <row r="48" spans="2:41" ht="11.25" customHeight="1" x14ac:dyDescent="0.2">
      <c r="C48" s="117" t="str">
        <f>IF(NP1gads!D49="","",NP1gads!D49)</f>
        <v/>
      </c>
      <c r="D48" s="54">
        <f>NP1gads!E49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4"/>
      <c r="T48" s="114"/>
      <c r="V48" s="51"/>
      <c r="W48" s="51"/>
      <c r="AD48" s="124"/>
      <c r="AE48" s="124"/>
      <c r="AF48" s="124"/>
      <c r="AG48" s="124"/>
      <c r="AH48" s="124"/>
      <c r="AI48" s="124"/>
      <c r="AJ48" s="124"/>
      <c r="AN48" s="106">
        <v>39</v>
      </c>
      <c r="AO48" s="106">
        <v>54</v>
      </c>
    </row>
    <row r="49" spans="3:41" ht="11.25" customHeight="1" x14ac:dyDescent="0.2">
      <c r="C49" s="117" t="str">
        <f>IF(NP1gads!D50="","",NP1gads!D50)</f>
        <v/>
      </c>
      <c r="D49" s="54">
        <f>NP1gads!E50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4"/>
      <c r="T49" s="114"/>
      <c r="V49" s="51"/>
      <c r="W49" s="51"/>
      <c r="AD49" s="124"/>
      <c r="AE49" s="124"/>
      <c r="AF49" s="124"/>
      <c r="AG49" s="124"/>
      <c r="AH49" s="124"/>
      <c r="AI49" s="124"/>
      <c r="AJ49" s="124"/>
      <c r="AN49" s="106">
        <v>40</v>
      </c>
      <c r="AO49" s="106">
        <v>62</v>
      </c>
    </row>
    <row r="50" spans="3:41" ht="11.25" customHeight="1" x14ac:dyDescent="0.2">
      <c r="C50" s="122"/>
      <c r="D50" s="123" t="s">
        <v>6</v>
      </c>
      <c r="E50" s="57">
        <f>SUM(E37:E49)</f>
        <v>0</v>
      </c>
      <c r="F50" s="57">
        <f t="shared" ref="F50:P50" si="8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4"/>
      <c r="T50" s="114"/>
      <c r="V50" s="25"/>
      <c r="W50" s="62"/>
      <c r="AD50" s="124"/>
      <c r="AE50" s="124"/>
      <c r="AF50" s="124"/>
      <c r="AG50" s="124"/>
      <c r="AH50" s="124"/>
      <c r="AI50" s="124"/>
      <c r="AJ50" s="124"/>
      <c r="AN50" s="106">
        <v>41</v>
      </c>
      <c r="AO50" s="106">
        <v>63</v>
      </c>
    </row>
    <row r="51" spans="3:41" ht="11.25" customHeight="1" x14ac:dyDescent="0.2">
      <c r="C51" s="139" t="s">
        <v>23</v>
      </c>
      <c r="D51" s="126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45"/>
      <c r="R51" s="40"/>
      <c r="S51" s="114"/>
      <c r="T51" s="114"/>
      <c r="V51" s="25"/>
      <c r="W51" s="62"/>
      <c r="AD51" s="124"/>
      <c r="AE51" s="124"/>
      <c r="AF51" s="124"/>
      <c r="AG51" s="124"/>
      <c r="AH51" s="124"/>
      <c r="AI51" s="124"/>
      <c r="AJ51" s="124"/>
    </row>
    <row r="52" spans="3:41" ht="11.25" customHeight="1" x14ac:dyDescent="0.2">
      <c r="C52" s="89" t="str">
        <f>IF(NP1gads!D53="","",NP1gads!D53)</f>
        <v>Pastāvīgi strādājošo darba algas, soc.nod.</v>
      </c>
      <c r="D52" s="54">
        <f>NP1gads!E53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50"/>
      <c r="R52" s="40">
        <f t="shared" si="7"/>
        <v>0</v>
      </c>
      <c r="S52" s="114"/>
      <c r="T52" s="114"/>
      <c r="V52" s="51"/>
      <c r="W52" s="51"/>
      <c r="AD52" s="124"/>
      <c r="AE52" s="124"/>
      <c r="AF52" s="124"/>
      <c r="AG52" s="124"/>
      <c r="AH52" s="124"/>
      <c r="AI52" s="124"/>
      <c r="AJ52" s="124"/>
      <c r="AN52" s="106">
        <v>42</v>
      </c>
      <c r="AO52" s="106">
        <v>64</v>
      </c>
    </row>
    <row r="53" spans="3:41" ht="25.5" customHeight="1" x14ac:dyDescent="0.2">
      <c r="C53" s="153" t="str">
        <f>IF(NP1gads!D54="","",NP1gads!D54)</f>
        <v>Administrācijas izdevumi (piemēram, interneta pieslēgums, 
mobilo sakaru pieslēgums)</v>
      </c>
      <c r="D53" s="54">
        <f>NP1gads!E54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4"/>
      <c r="T53" s="114"/>
      <c r="V53" s="51"/>
      <c r="W53" s="51"/>
      <c r="AD53" s="124"/>
      <c r="AE53" s="124"/>
      <c r="AF53" s="124"/>
      <c r="AG53" s="124"/>
      <c r="AH53" s="124"/>
      <c r="AI53" s="124"/>
      <c r="AJ53" s="124"/>
      <c r="AN53" s="106">
        <v>43</v>
      </c>
      <c r="AO53" s="106">
        <v>65</v>
      </c>
    </row>
    <row r="54" spans="3:41" ht="11.25" customHeight="1" x14ac:dyDescent="0.2">
      <c r="C54" s="90" t="str">
        <f>IF(NP1gads!D55="","",NP1gads!D55)</f>
        <v>Apdrošināšana (īpašums, veselība, transports)</v>
      </c>
      <c r="D54" s="54">
        <f>NP1gads!E55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4"/>
      <c r="T54" s="114"/>
      <c r="V54" s="51"/>
      <c r="W54" s="51"/>
      <c r="AD54" s="124"/>
      <c r="AE54" s="124"/>
      <c r="AF54" s="124"/>
      <c r="AG54" s="124"/>
      <c r="AH54" s="124"/>
      <c r="AI54" s="124"/>
      <c r="AJ54" s="124"/>
      <c r="AN54" s="106">
        <v>44</v>
      </c>
      <c r="AO54" s="106">
        <v>66</v>
      </c>
    </row>
    <row r="55" spans="3:41" ht="11.25" customHeight="1" x14ac:dyDescent="0.2">
      <c r="C55" s="89" t="str">
        <f>IF(NP1gads!D56="","",NP1gads!D56)</f>
        <v>Nodokļi un nodevas (NĪN, DRN, ceļu nod., riska valsts nodeva u.c.)</v>
      </c>
      <c r="D55" s="54">
        <f>NP1gads!E56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4"/>
      <c r="T55" s="114"/>
      <c r="V55" s="51"/>
      <c r="W55" s="51"/>
      <c r="AD55" s="124"/>
      <c r="AE55" s="124"/>
      <c r="AF55" s="124"/>
      <c r="AG55" s="124"/>
      <c r="AH55" s="124"/>
      <c r="AI55" s="124"/>
      <c r="AJ55" s="124"/>
      <c r="AO55" s="106">
        <f>LOOKUP(AF2,AN2:AN54,AO2:AO54)</f>
        <v>66</v>
      </c>
    </row>
    <row r="56" spans="3:41" ht="11.25" customHeight="1" x14ac:dyDescent="0.2">
      <c r="C56" s="89" t="str">
        <f>IF(NP1gads!D57="","",NP1gads!D57)</f>
        <v>Ēku un telpu remonts</v>
      </c>
      <c r="D56" s="54">
        <f>NP1gads!E57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4"/>
      <c r="T56" s="114"/>
      <c r="V56" s="51"/>
      <c r="W56" s="51"/>
      <c r="AD56" s="124"/>
      <c r="AE56" s="124"/>
      <c r="AF56" s="124"/>
      <c r="AG56" s="124"/>
      <c r="AH56" s="124"/>
      <c r="AI56" s="124"/>
      <c r="AJ56" s="124"/>
    </row>
    <row r="57" spans="3:41" ht="11.25" customHeight="1" x14ac:dyDescent="0.2">
      <c r="C57" s="89" t="str">
        <f>IF(NP1gads!D58="","",NP1gads!D58)</f>
        <v>Nomas maksa par ēkām, zemi</v>
      </c>
      <c r="D57" s="54">
        <f>NP1gads!E58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4"/>
      <c r="T57" s="114"/>
      <c r="V57" s="51"/>
      <c r="W57" s="51"/>
      <c r="AD57" s="124"/>
      <c r="AE57" s="124"/>
      <c r="AF57" s="124"/>
      <c r="AG57" s="124"/>
      <c r="AH57" s="124"/>
      <c r="AI57" s="124"/>
      <c r="AJ57" s="124"/>
    </row>
    <row r="58" spans="3:41" ht="11.25" customHeight="1" x14ac:dyDescent="0.2">
      <c r="C58" s="89" t="str">
        <f>IF(NP1gads!D59="","",NP1gads!D59)</f>
        <v>Mārketinga izmaksas</v>
      </c>
      <c r="D58" s="54">
        <f>NP1gads!E59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4"/>
      <c r="T58" s="114"/>
      <c r="V58" s="51"/>
      <c r="W58" s="51"/>
      <c r="AD58" s="124"/>
      <c r="AE58" s="124"/>
      <c r="AF58" s="124"/>
      <c r="AG58" s="124"/>
      <c r="AH58" s="124"/>
      <c r="AI58" s="124"/>
      <c r="AJ58" s="124"/>
    </row>
    <row r="59" spans="3:41" ht="11.25" customHeight="1" x14ac:dyDescent="0.2">
      <c r="C59" s="89" t="str">
        <f>IF(NP1gads!D60="","",NP1gads!D60)</f>
        <v>Komunālo pakalpojumu izmaksas</v>
      </c>
      <c r="D59" s="54">
        <f>NP1gads!E60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4"/>
      <c r="T59" s="114"/>
      <c r="V59" s="51"/>
      <c r="W59" s="51"/>
      <c r="AD59" s="124"/>
      <c r="AE59" s="124"/>
      <c r="AF59" s="124"/>
      <c r="AG59" s="124"/>
      <c r="AH59" s="124"/>
      <c r="AI59" s="124"/>
      <c r="AJ59" s="124"/>
    </row>
    <row r="60" spans="3:41" ht="11.25" customHeight="1" x14ac:dyDescent="0.2">
      <c r="C60" s="89" t="str">
        <f>IF(NP1gads!D61="","",NP1gads!D61)</f>
        <v>Saimniecības izmaksas (piemēram, degvielas izmaksas)</v>
      </c>
      <c r="D60" s="54">
        <f>NP1gads!E61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4"/>
      <c r="T60" s="114"/>
      <c r="V60" s="51"/>
      <c r="W60" s="51"/>
      <c r="AD60" s="124"/>
      <c r="AE60" s="124"/>
      <c r="AF60" s="124"/>
      <c r="AG60" s="124"/>
      <c r="AH60" s="124"/>
      <c r="AI60" s="124"/>
      <c r="AJ60" s="124"/>
    </row>
    <row r="61" spans="3:41" ht="11.25" customHeight="1" x14ac:dyDescent="0.2">
      <c r="C61" s="61" t="str">
        <f>IF(NP1gads!D62="","",NP1gads!D62)</f>
        <v>citas</v>
      </c>
      <c r="D61" s="54">
        <f>NP1gads!E62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4"/>
      <c r="T61" s="114"/>
      <c r="V61" s="51"/>
      <c r="W61" s="51"/>
      <c r="AD61" s="124"/>
      <c r="AE61" s="124"/>
      <c r="AF61" s="124"/>
      <c r="AG61" s="124"/>
      <c r="AH61" s="124"/>
      <c r="AI61" s="124"/>
      <c r="AJ61" s="124"/>
    </row>
    <row r="62" spans="3:41" ht="11.25" customHeight="1" x14ac:dyDescent="0.2">
      <c r="C62" s="61" t="str">
        <f>IF(NP1gads!D63="","",NP1gads!D63)</f>
        <v>citas</v>
      </c>
      <c r="D62" s="54">
        <f>NP1gads!E63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4"/>
      <c r="T62" s="114"/>
      <c r="V62" s="51"/>
      <c r="W62" s="51"/>
      <c r="AD62" s="124"/>
      <c r="AE62" s="124"/>
      <c r="AF62" s="124"/>
      <c r="AG62" s="124"/>
      <c r="AH62" s="124"/>
      <c r="AI62" s="124"/>
      <c r="AJ62" s="124"/>
    </row>
    <row r="63" spans="3:41" ht="11.25" customHeight="1" x14ac:dyDescent="0.2">
      <c r="C63" s="117" t="str">
        <f>IF(NP1gads!D64="","",NP1gads!D64)</f>
        <v/>
      </c>
      <c r="D63" s="54">
        <f>NP1gads!E64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4"/>
      <c r="T63" s="114"/>
      <c r="V63" s="51"/>
      <c r="W63" s="51"/>
      <c r="AD63" s="124"/>
      <c r="AE63" s="124"/>
      <c r="AF63" s="124"/>
      <c r="AG63" s="124"/>
      <c r="AH63" s="124"/>
      <c r="AI63" s="124"/>
      <c r="AJ63" s="124"/>
    </row>
    <row r="64" spans="3:41" ht="11.25" customHeight="1" x14ac:dyDescent="0.2">
      <c r="C64" s="117" t="str">
        <f>IF(NP1gads!D65="","",NP1gads!D65)</f>
        <v/>
      </c>
      <c r="D64" s="54">
        <f>NP1gads!E65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4"/>
      <c r="T64" s="114"/>
      <c r="V64" s="51"/>
      <c r="W64" s="51"/>
      <c r="AD64" s="124"/>
      <c r="AE64" s="124"/>
      <c r="AF64" s="124"/>
      <c r="AG64" s="124"/>
      <c r="AH64" s="124"/>
      <c r="AI64" s="124"/>
      <c r="AJ64" s="124"/>
    </row>
    <row r="65" spans="2:36" ht="11.25" customHeight="1" x14ac:dyDescent="0.2">
      <c r="C65" s="92"/>
      <c r="D65" s="93" t="s">
        <v>6</v>
      </c>
      <c r="E65" s="94">
        <f>SUM(E52:E64)</f>
        <v>0</v>
      </c>
      <c r="F65" s="94">
        <f t="shared" ref="F65:P65" si="9">SUM(F52:F64)</f>
        <v>0</v>
      </c>
      <c r="G65" s="94">
        <f t="shared" si="9"/>
        <v>0</v>
      </c>
      <c r="H65" s="94">
        <f t="shared" si="9"/>
        <v>0</v>
      </c>
      <c r="I65" s="94">
        <f t="shared" si="9"/>
        <v>0</v>
      </c>
      <c r="J65" s="94">
        <f t="shared" si="9"/>
        <v>0</v>
      </c>
      <c r="K65" s="94">
        <f t="shared" si="9"/>
        <v>0</v>
      </c>
      <c r="L65" s="94">
        <f t="shared" si="9"/>
        <v>0</v>
      </c>
      <c r="M65" s="94">
        <f t="shared" si="9"/>
        <v>0</v>
      </c>
      <c r="N65" s="94">
        <f t="shared" si="9"/>
        <v>0</v>
      </c>
      <c r="O65" s="94">
        <f t="shared" si="9"/>
        <v>0</v>
      </c>
      <c r="P65" s="94">
        <f t="shared" si="9"/>
        <v>0</v>
      </c>
      <c r="Q65" s="45"/>
      <c r="R65" s="40">
        <f>SUM(R52:R64)</f>
        <v>0</v>
      </c>
      <c r="S65" s="114"/>
      <c r="T65" s="114"/>
      <c r="V65" s="25"/>
      <c r="W65" s="25"/>
      <c r="AD65" s="124"/>
      <c r="AE65" s="124"/>
      <c r="AF65" s="124"/>
      <c r="AG65" s="124"/>
      <c r="AH65" s="124"/>
      <c r="AI65" s="124"/>
      <c r="AJ65" s="124"/>
    </row>
    <row r="66" spans="2:36" ht="11.25" customHeight="1" x14ac:dyDescent="0.2">
      <c r="C66" s="95" t="str">
        <f>IF(NP1gads!D67="","",NP1gads!D67)</f>
        <v>Līzingu maksājumi: procenti</v>
      </c>
      <c r="D66" s="54">
        <f>NP1gads!E67</f>
        <v>0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50"/>
      <c r="R66" s="40">
        <f t="shared" si="7"/>
        <v>0</v>
      </c>
      <c r="S66" s="114"/>
      <c r="T66" s="114"/>
      <c r="V66" s="51"/>
      <c r="W66" s="51"/>
      <c r="AD66" s="124"/>
      <c r="AE66" s="124"/>
      <c r="AF66" s="124"/>
      <c r="AG66" s="124"/>
      <c r="AH66" s="124"/>
      <c r="AI66" s="124"/>
      <c r="AJ66" s="124"/>
    </row>
    <row r="67" spans="2:36" ht="11.25" customHeight="1" x14ac:dyDescent="0.2">
      <c r="C67" s="53" t="str">
        <f>IF(NP1gads!D68="","",NP1gads!D68)</f>
        <v>Līzingu maksājumi: pamatsumma</v>
      </c>
      <c r="D67" s="54">
        <f>NP1gads!E68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4"/>
      <c r="T67" s="114"/>
      <c r="V67" s="51"/>
      <c r="W67" s="51"/>
      <c r="AD67" s="124"/>
      <c r="AE67" s="124"/>
      <c r="AF67" s="124"/>
      <c r="AG67" s="124"/>
      <c r="AH67" s="124"/>
      <c r="AI67" s="124"/>
      <c r="AJ67" s="124"/>
    </row>
    <row r="68" spans="2:36" ht="11.25" customHeight="1" x14ac:dyDescent="0.2">
      <c r="C68" s="53" t="str">
        <f>IF(NP1gads!D69="","",NP1gads!D69)</f>
        <v>Aizdevuma 1 izlietojums</v>
      </c>
      <c r="D68" s="54">
        <f>NP1gads!E69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4"/>
      <c r="T68" s="114"/>
      <c r="V68" s="51"/>
      <c r="W68" s="51"/>
      <c r="AD68" s="124"/>
      <c r="AE68" s="124"/>
      <c r="AF68" s="124"/>
      <c r="AG68" s="124"/>
      <c r="AH68" s="124"/>
      <c r="AI68" s="124"/>
      <c r="AJ68" s="124"/>
    </row>
    <row r="69" spans="2:36" ht="11.25" customHeight="1" x14ac:dyDescent="0.2">
      <c r="C69" s="53" t="str">
        <f>IF(NP1gads!D70="","",NP1gads!D70)</f>
        <v>Aizdevuma 2 izlietojums</v>
      </c>
      <c r="D69" s="54">
        <f>NP1gads!E70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4"/>
      <c r="T69" s="114"/>
      <c r="V69" s="51"/>
      <c r="W69" s="51"/>
      <c r="AD69" s="124"/>
      <c r="AE69" s="124"/>
      <c r="AF69" s="124"/>
      <c r="AG69" s="124"/>
      <c r="AH69" s="124"/>
      <c r="AI69" s="124"/>
      <c r="AJ69" s="124"/>
    </row>
    <row r="70" spans="2:36" ht="11.25" customHeight="1" x14ac:dyDescent="0.2">
      <c r="C70" s="53" t="str">
        <f>IF(NP1gads!D71="","",NP1gads!D71)</f>
        <v>Cita finansējuma izlietojums</v>
      </c>
      <c r="D70" s="54">
        <f>NP1gads!E71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4"/>
      <c r="T70" s="114"/>
      <c r="V70" s="51"/>
      <c r="W70" s="51"/>
      <c r="AD70" s="124"/>
      <c r="AE70" s="124"/>
      <c r="AF70" s="124"/>
      <c r="AG70" s="124"/>
      <c r="AH70" s="124"/>
      <c r="AI70" s="124"/>
      <c r="AJ70" s="124"/>
    </row>
    <row r="71" spans="2:36" ht="12" customHeight="1" x14ac:dyDescent="0.2">
      <c r="C71" s="4" t="s">
        <v>45</v>
      </c>
      <c r="D71" s="4"/>
      <c r="E71" s="94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4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4">
        <f t="shared" si="10"/>
        <v>0</v>
      </c>
      <c r="H71" s="94">
        <f t="shared" si="10"/>
        <v>0</v>
      </c>
      <c r="I71" s="94">
        <f t="shared" si="10"/>
        <v>0</v>
      </c>
      <c r="J71" s="94">
        <f t="shared" si="10"/>
        <v>0</v>
      </c>
      <c r="K71" s="94">
        <f t="shared" si="10"/>
        <v>0</v>
      </c>
      <c r="L71" s="94">
        <f t="shared" si="10"/>
        <v>0</v>
      </c>
      <c r="M71" s="94">
        <f t="shared" si="10"/>
        <v>0</v>
      </c>
      <c r="N71" s="94">
        <f t="shared" si="10"/>
        <v>0</v>
      </c>
      <c r="O71" s="94">
        <f t="shared" si="10"/>
        <v>0</v>
      </c>
      <c r="P71" s="94">
        <f t="shared" si="10"/>
        <v>0</v>
      </c>
      <c r="Q71" s="50"/>
      <c r="R71" s="40">
        <f t="shared" si="10"/>
        <v>0</v>
      </c>
      <c r="S71" s="114"/>
      <c r="T71" s="114"/>
      <c r="V71" s="62"/>
      <c r="W71" s="62"/>
      <c r="AD71" s="124"/>
      <c r="AE71" s="124"/>
      <c r="AF71" s="124"/>
      <c r="AG71" s="124"/>
      <c r="AH71" s="124"/>
      <c r="AI71" s="124"/>
      <c r="AJ71" s="124"/>
    </row>
    <row r="72" spans="2:36" ht="12.75" customHeight="1" x14ac:dyDescent="0.2">
      <c r="C72" s="1" t="str">
        <f>IF(NP1gads!D73="","",NP1gads!D73)</f>
        <v>Aizdevuma procenti</v>
      </c>
      <c r="D72" s="167" t="str">
        <f>IF(NP1gads!E73="","",NP1gads!E73)</f>
        <v/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50"/>
      <c r="R72" s="40">
        <f t="shared" si="7"/>
        <v>0</v>
      </c>
      <c r="S72" s="114"/>
      <c r="T72" s="114"/>
      <c r="V72" s="51"/>
      <c r="W72" s="51"/>
      <c r="AD72" s="124"/>
      <c r="AE72" s="124"/>
      <c r="AF72" s="124"/>
      <c r="AG72" s="124"/>
      <c r="AH72" s="124"/>
      <c r="AI72" s="124"/>
      <c r="AJ72" s="124"/>
    </row>
    <row r="73" spans="2:36" ht="12.75" customHeight="1" x14ac:dyDescent="0.2">
      <c r="C73" s="1" t="str">
        <f>IF(NP1gads!D74="","",NP1gads!D74)</f>
        <v>Aizdevuma pamatsummas atmaksa</v>
      </c>
      <c r="D73" s="167" t="str">
        <f>IF(NP1gads!E74="","",NP1gads!E74)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4"/>
      <c r="T73" s="114"/>
      <c r="V73" s="51"/>
      <c r="W73" s="51"/>
      <c r="AD73" s="124"/>
      <c r="AE73" s="124"/>
      <c r="AF73" s="124"/>
      <c r="AG73" s="124"/>
      <c r="AH73" s="124"/>
      <c r="AI73" s="124"/>
      <c r="AJ73" s="124"/>
    </row>
    <row r="74" spans="2:36" ht="12.75" customHeight="1" x14ac:dyDescent="0.2">
      <c r="C74" s="1" t="str">
        <f>IF(NP1gads!D75="","",NP1gads!D75)</f>
        <v>Citu aizdevumu procenti</v>
      </c>
      <c r="D74" s="167" t="str">
        <f>IF(NP1gads!E75="","",NP1gads!E75)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4"/>
      <c r="T74" s="114"/>
      <c r="V74" s="51"/>
      <c r="W74" s="51"/>
      <c r="AD74" s="124"/>
      <c r="AE74" s="124"/>
      <c r="AF74" s="124"/>
      <c r="AG74" s="124"/>
      <c r="AH74" s="124"/>
      <c r="AI74" s="124"/>
      <c r="AJ74" s="124"/>
    </row>
    <row r="75" spans="2:36" ht="12.75" customHeight="1" x14ac:dyDescent="0.2">
      <c r="C75" s="1" t="str">
        <f>IF(NP1gads!D76="","",NP1gads!D76)</f>
        <v>Citu aizdevumu pamatsummas</v>
      </c>
      <c r="D75" s="167" t="str">
        <f>IF(NP1gads!E76="","",NP1gads!E76)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4"/>
      <c r="T75" s="114"/>
      <c r="V75" s="51"/>
      <c r="W75" s="51"/>
      <c r="AD75" s="124"/>
      <c r="AE75" s="124"/>
      <c r="AF75" s="124"/>
      <c r="AG75" s="124"/>
      <c r="AH75" s="124"/>
      <c r="AI75" s="124"/>
      <c r="AJ75" s="124"/>
    </row>
    <row r="76" spans="2:36" ht="12.75" customHeight="1" x14ac:dyDescent="0.2">
      <c r="C76" s="1" t="str">
        <f>IF(NP1gads!D77="","",NP1gads!D77)</f>
        <v>Ar pamatdarbību nesaistīto aizdevumu pamatsummas un procenti</v>
      </c>
      <c r="D76" s="167" t="str">
        <f>IF(NP1gads!E77="","",NP1gads!E77)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4"/>
      <c r="T76" s="114"/>
      <c r="V76" s="51"/>
      <c r="W76" s="51"/>
      <c r="AD76" s="124"/>
      <c r="AE76" s="124"/>
      <c r="AF76" s="124"/>
      <c r="AG76" s="124"/>
      <c r="AH76" s="124"/>
      <c r="AI76" s="124"/>
      <c r="AJ76" s="124"/>
    </row>
    <row r="77" spans="2:36" ht="12.75" customHeight="1" x14ac:dyDescent="0.2">
      <c r="C77" s="1" t="str">
        <f>IF(NP1gads!D78="","",NP1gads!D78)</f>
        <v>Ienākuma nodoklis / Mikrouzņēmuma nodoklis</v>
      </c>
      <c r="D77" s="167" t="str">
        <f>IF(NP1gads!E78="","",NP1gads!E78)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4"/>
      <c r="T77" s="114"/>
      <c r="V77" s="51"/>
      <c r="W77" s="51"/>
      <c r="AD77" s="124"/>
      <c r="AE77" s="124"/>
      <c r="AF77" s="124"/>
      <c r="AG77" s="124"/>
      <c r="AH77" s="124"/>
      <c r="AI77" s="124"/>
      <c r="AJ77" s="124"/>
    </row>
    <row r="78" spans="2:36" ht="12.75" customHeight="1" x14ac:dyDescent="0.2">
      <c r="C78" s="1"/>
      <c r="D78" s="1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4"/>
      <c r="T78" s="114"/>
      <c r="V78" s="51"/>
      <c r="W78" s="51"/>
      <c r="AD78" s="124"/>
      <c r="AE78" s="124"/>
      <c r="AF78" s="124"/>
      <c r="AG78" s="124"/>
      <c r="AH78" s="124"/>
      <c r="AI78" s="124"/>
      <c r="AJ78" s="124"/>
    </row>
    <row r="79" spans="2:36" ht="12.75" customHeight="1" x14ac:dyDescent="0.2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41">
        <f>NP1gads!Q32-NP1gads!Q72</f>
        <v>0</v>
      </c>
      <c r="F79" s="141">
        <f>E31-E71</f>
        <v>0</v>
      </c>
      <c r="G79" s="141">
        <f t="shared" ref="G79:O79" si="11">F31-F71</f>
        <v>0</v>
      </c>
      <c r="H79" s="141">
        <f t="shared" si="11"/>
        <v>0</v>
      </c>
      <c r="I79" s="141">
        <f t="shared" si="11"/>
        <v>0</v>
      </c>
      <c r="J79" s="141">
        <f t="shared" si="11"/>
        <v>0</v>
      </c>
      <c r="K79" s="141">
        <f t="shared" si="11"/>
        <v>0</v>
      </c>
      <c r="L79" s="141">
        <f t="shared" si="11"/>
        <v>0</v>
      </c>
      <c r="M79" s="141">
        <f t="shared" si="11"/>
        <v>0</v>
      </c>
      <c r="N79" s="141">
        <f t="shared" si="11"/>
        <v>0</v>
      </c>
      <c r="O79" s="141">
        <f t="shared" si="11"/>
        <v>0</v>
      </c>
      <c r="P79" s="142">
        <f>O31-O71</f>
        <v>0</v>
      </c>
      <c r="Q79" s="45"/>
      <c r="R79" s="40">
        <f>SUM(E79:P79)</f>
        <v>0</v>
      </c>
      <c r="S79" s="114"/>
      <c r="T79" s="114"/>
      <c r="V79" s="62"/>
      <c r="W79" s="62"/>
      <c r="AD79" s="124"/>
      <c r="AE79" s="124"/>
      <c r="AF79" s="124"/>
      <c r="AG79" s="124"/>
      <c r="AH79" s="124"/>
      <c r="AI79" s="124"/>
      <c r="AJ79" s="124"/>
    </row>
    <row r="80" spans="2:36" ht="21.75" customHeight="1" thickBot="1" x14ac:dyDescent="0.25">
      <c r="B80" s="110"/>
      <c r="C80" s="104"/>
      <c r="D80" s="105" t="s">
        <v>53</v>
      </c>
      <c r="E80" s="74">
        <f t="shared" ref="E80:P80" si="12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3"/>
      <c r="T80" s="143"/>
      <c r="V80" s="25"/>
      <c r="W80" s="25"/>
      <c r="AD80" s="124"/>
      <c r="AE80" s="124"/>
      <c r="AF80" s="124"/>
      <c r="AG80" s="124"/>
      <c r="AH80" s="124"/>
      <c r="AI80" s="124"/>
      <c r="AJ80" s="124"/>
    </row>
    <row r="81" spans="2:256" ht="12.75" customHeight="1" thickTop="1" x14ac:dyDescent="0.2">
      <c r="D81" s="24" t="s">
        <v>54</v>
      </c>
      <c r="E81" s="40">
        <f t="shared" ref="E81:P81" si="13">E32-E80</f>
        <v>0</v>
      </c>
      <c r="F81" s="40">
        <f t="shared" si="13"/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4"/>
      <c r="T81" s="114"/>
      <c r="V81" s="25"/>
      <c r="W81" s="25"/>
      <c r="AD81" s="124"/>
      <c r="AE81" s="124"/>
      <c r="AF81" s="124"/>
      <c r="AG81" s="124"/>
      <c r="AH81" s="124"/>
      <c r="AI81" s="124"/>
      <c r="AJ81" s="124"/>
    </row>
    <row r="82" spans="2:256" ht="7.5" hidden="1" customHeight="1" x14ac:dyDescent="0.2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4"/>
      <c r="T82" s="114"/>
      <c r="V82" s="62"/>
      <c r="W82" s="62"/>
      <c r="AD82" s="124"/>
      <c r="AE82" s="124"/>
      <c r="AF82" s="124"/>
      <c r="AG82" s="124"/>
      <c r="AH82" s="124"/>
      <c r="AI82" s="124"/>
      <c r="AJ82" s="124"/>
    </row>
    <row r="83" spans="2:256" ht="12.75" customHeight="1" x14ac:dyDescent="0.2">
      <c r="C83" s="24"/>
      <c r="D83" s="24" t="s">
        <v>55</v>
      </c>
      <c r="E83" s="40">
        <f>E7+E32-E80</f>
        <v>0</v>
      </c>
      <c r="F83" s="40">
        <f t="shared" ref="F83:P83" si="14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4"/>
      <c r="T83" s="114"/>
      <c r="V83" s="25"/>
      <c r="W83" s="25"/>
      <c r="AD83" s="124"/>
      <c r="AE83" s="124"/>
      <c r="AF83" s="124"/>
      <c r="AG83" s="124"/>
      <c r="AH83" s="124"/>
      <c r="AI83" s="124"/>
      <c r="AJ83" s="124"/>
    </row>
    <row r="84" spans="2:256" ht="6.75" customHeight="1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spans="3:7" ht="12.75" hidden="1" customHeight="1" x14ac:dyDescent="0.2"/>
    <row r="98" spans="3:7" ht="12.75" hidden="1" customHeight="1" x14ac:dyDescent="0.2"/>
    <row r="99" spans="3:7" ht="12.75" hidden="1" customHeight="1" x14ac:dyDescent="0.2"/>
    <row r="100" spans="3:7" ht="12.75" hidden="1" customHeight="1" x14ac:dyDescent="0.2"/>
    <row r="101" spans="3:7" x14ac:dyDescent="0.2"/>
    <row r="102" spans="3:7" x14ac:dyDescent="0.2">
      <c r="C102" s="106" t="s">
        <v>83</v>
      </c>
      <c r="G102" s="106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8:D78"/>
    <mergeCell ref="C79:D79"/>
    <mergeCell ref="C73:D73"/>
    <mergeCell ref="C74:D74"/>
    <mergeCell ref="C75:D75"/>
    <mergeCell ref="C76:D76"/>
    <mergeCell ref="C77:D77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NP1gads!Print_Area</vt:lpstr>
      <vt:lpstr>NP2gads!Print_Area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2022-07-28T05:06:19Z</cp:lastPrinted>
  <dcterms:created xsi:type="dcterms:W3CDTF">2019-07-31T17:50:12Z</dcterms:created>
  <dcterms:modified xsi:type="dcterms:W3CDTF">2025-03-04T12:04:05Z</dcterms:modified>
  <cp:category/>
</cp:coreProperties>
</file>