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F4255D58-DE8F-44DC-AD56-2968AE7C4CFC}" xr6:coauthVersionLast="47" xr6:coauthVersionMax="47" xr10:uidLastSave="{00000000-0000-0000-0000-000000000000}"/>
  <bookViews>
    <workbookView xWindow="-108" yWindow="-108" windowWidth="23256" windowHeight="12456" tabRatio="702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state="hidden" r:id="rId5"/>
    <sheet name="6.piel." sheetId="18" state="hidden" r:id="rId6"/>
    <sheet name="7.piel." sheetId="5" state="hidden" r:id="rId7"/>
    <sheet name="8.piel." sheetId="6" state="hidden" r:id="rId8"/>
    <sheet name="9.piel." sheetId="7" state="hidden" r:id="rId9"/>
    <sheet name="10.piel." sheetId="17" r:id="rId10"/>
    <sheet name="11.piel." sheetId="20" r:id="rId11"/>
    <sheet name="12.piel." sheetId="19" state="hidden" r:id="rId12"/>
    <sheet name="13.piel." sheetId="22" r:id="rId13"/>
    <sheet name="14.piel." sheetId="15" state="hidden" r:id="rId14"/>
  </sheets>
  <definedNames>
    <definedName name="_xlnm.Print_Titles" localSheetId="0">'1.piel.'!$11:$11</definedName>
    <definedName name="_xlnm.Print_Titles" localSheetId="11">'12.piel.'!$9:$9</definedName>
    <definedName name="_xlnm.Print_Titles" localSheetId="1">'2.piel.'!$11:$11</definedName>
    <definedName name="_xlnm.Print_Titles" localSheetId="2">'3.piel.'!$11:$11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4" l="1"/>
  <c r="C14" i="15"/>
  <c r="J43" i="22"/>
  <c r="H43" i="22"/>
  <c r="C43" i="22"/>
  <c r="J42" i="22"/>
  <c r="H42" i="22"/>
  <c r="C42" i="22"/>
  <c r="J41" i="22"/>
  <c r="H41" i="22"/>
  <c r="C41" i="22"/>
  <c r="J40" i="22"/>
  <c r="H40" i="22"/>
  <c r="C40" i="22"/>
  <c r="J39" i="22"/>
  <c r="H39" i="22"/>
  <c r="C39" i="22"/>
  <c r="J38" i="22"/>
  <c r="H38" i="22"/>
  <c r="C38" i="22"/>
  <c r="J37" i="22"/>
  <c r="H37" i="22"/>
  <c r="C37" i="22"/>
  <c r="J36" i="22"/>
  <c r="H36" i="22"/>
  <c r="C36" i="22"/>
  <c r="J35" i="22"/>
  <c r="H35" i="22"/>
  <c r="C35" i="22"/>
  <c r="J34" i="22"/>
  <c r="H34" i="22"/>
  <c r="C34" i="22"/>
  <c r="J33" i="22"/>
  <c r="H33" i="22"/>
  <c r="C33" i="22"/>
  <c r="J32" i="22"/>
  <c r="H32" i="22"/>
  <c r="C32" i="22"/>
  <c r="J31" i="22"/>
  <c r="H31" i="22"/>
  <c r="C31" i="22"/>
  <c r="J30" i="22"/>
  <c r="H30" i="22"/>
  <c r="C30" i="22"/>
  <c r="J29" i="22"/>
  <c r="H29" i="22"/>
  <c r="G29" i="22"/>
  <c r="C29" i="22"/>
  <c r="J28" i="22"/>
  <c r="H28" i="22"/>
  <c r="C28" i="22"/>
  <c r="J27" i="22"/>
  <c r="H27" i="22"/>
  <c r="C27" i="22"/>
  <c r="J26" i="22"/>
  <c r="H26" i="22"/>
  <c r="C26" i="22"/>
  <c r="J25" i="22"/>
  <c r="H25" i="22"/>
  <c r="C25" i="22"/>
  <c r="J24" i="22"/>
  <c r="H24" i="22"/>
  <c r="C24" i="22"/>
  <c r="J23" i="22"/>
  <c r="H23" i="22"/>
  <c r="C23" i="22"/>
  <c r="J22" i="22"/>
  <c r="H22" i="22"/>
  <c r="C22" i="22"/>
  <c r="J21" i="22"/>
  <c r="H21" i="22"/>
  <c r="C21" i="22"/>
  <c r="J20" i="22"/>
  <c r="H20" i="22"/>
  <c r="C20" i="22"/>
  <c r="J19" i="22"/>
  <c r="H19" i="22"/>
  <c r="C19" i="22"/>
  <c r="J18" i="22"/>
  <c r="H18" i="22"/>
  <c r="C18" i="22"/>
  <c r="J17" i="22"/>
  <c r="H17" i="22"/>
  <c r="C17" i="22"/>
  <c r="J16" i="22"/>
  <c r="H16" i="22"/>
  <c r="C16" i="22"/>
  <c r="J15" i="22"/>
  <c r="H15" i="22"/>
  <c r="C15" i="22"/>
  <c r="J14" i="22"/>
  <c r="H14" i="22"/>
  <c r="C14" i="22"/>
  <c r="J13" i="22"/>
  <c r="I13" i="22"/>
  <c r="H13" i="22"/>
  <c r="G13" i="22"/>
  <c r="F13" i="22"/>
  <c r="E13" i="22"/>
  <c r="D13" i="22"/>
  <c r="C13" i="22"/>
  <c r="R106" i="19"/>
  <c r="Q106" i="19"/>
  <c r="P106" i="19"/>
  <c r="O106" i="19"/>
  <c r="N106" i="19"/>
  <c r="M106" i="19"/>
  <c r="K106" i="19"/>
  <c r="J106" i="19"/>
  <c r="I106" i="19"/>
  <c r="H106" i="19"/>
  <c r="G106" i="19"/>
  <c r="F106" i="19"/>
  <c r="R105" i="19"/>
  <c r="Q105" i="19"/>
  <c r="P105" i="19"/>
  <c r="O105" i="19"/>
  <c r="N105" i="19"/>
  <c r="M105" i="19"/>
  <c r="K105" i="19"/>
  <c r="J105" i="19"/>
  <c r="I105" i="19"/>
  <c r="H105" i="19"/>
  <c r="G105" i="19"/>
  <c r="F105" i="19"/>
  <c r="R104" i="19"/>
  <c r="Q104" i="19"/>
  <c r="P104" i="19"/>
  <c r="O104" i="19"/>
  <c r="N104" i="19"/>
  <c r="M104" i="19"/>
  <c r="K104" i="19"/>
  <c r="J104" i="19"/>
  <c r="I104" i="19"/>
  <c r="H104" i="19"/>
  <c r="G104" i="19"/>
  <c r="F104" i="19"/>
  <c r="R103" i="19"/>
  <c r="Q103" i="19"/>
  <c r="P103" i="19"/>
  <c r="O103" i="19"/>
  <c r="N103" i="19"/>
  <c r="M103" i="19"/>
  <c r="K103" i="19"/>
  <c r="J103" i="19"/>
  <c r="I103" i="19"/>
  <c r="H103" i="19"/>
  <c r="G103" i="19"/>
  <c r="F103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R101" i="19"/>
  <c r="Q101" i="19"/>
  <c r="P101" i="19"/>
  <c r="O101" i="19"/>
  <c r="N101" i="19"/>
  <c r="M101" i="19"/>
  <c r="K101" i="19"/>
  <c r="J101" i="19"/>
  <c r="I101" i="19"/>
  <c r="H101" i="19"/>
  <c r="G101" i="19"/>
  <c r="F101" i="19"/>
  <c r="R100" i="19"/>
  <c r="Q100" i="19"/>
  <c r="P100" i="19"/>
  <c r="O100" i="19"/>
  <c r="N100" i="19"/>
  <c r="M100" i="19"/>
  <c r="K100" i="19"/>
  <c r="J100" i="19"/>
  <c r="I100" i="19"/>
  <c r="H100" i="19"/>
  <c r="G100" i="19"/>
  <c r="F100" i="19"/>
  <c r="R99" i="19"/>
  <c r="Q99" i="19"/>
  <c r="P99" i="19"/>
  <c r="O99" i="19"/>
  <c r="N99" i="19"/>
  <c r="M99" i="19"/>
  <c r="K99" i="19"/>
  <c r="J99" i="19"/>
  <c r="I99" i="19"/>
  <c r="H99" i="19"/>
  <c r="G99" i="19"/>
  <c r="F99" i="19"/>
  <c r="R98" i="19"/>
  <c r="Q98" i="19"/>
  <c r="P98" i="19"/>
  <c r="O98" i="19"/>
  <c r="N98" i="19"/>
  <c r="M98" i="19"/>
  <c r="K98" i="19"/>
  <c r="J98" i="19"/>
  <c r="I98" i="19"/>
  <c r="H98" i="19"/>
  <c r="G98" i="19"/>
  <c r="F98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R96" i="19"/>
  <c r="Q96" i="19"/>
  <c r="P96" i="19"/>
  <c r="O96" i="19"/>
  <c r="N96" i="19"/>
  <c r="M96" i="19"/>
  <c r="K96" i="19"/>
  <c r="J96" i="19"/>
  <c r="I96" i="19"/>
  <c r="H96" i="19"/>
  <c r="G96" i="19"/>
  <c r="F96" i="19"/>
  <c r="R95" i="19"/>
  <c r="Q95" i="19"/>
  <c r="P95" i="19"/>
  <c r="O95" i="19"/>
  <c r="N95" i="19"/>
  <c r="M95" i="19"/>
  <c r="K95" i="19"/>
  <c r="J95" i="19"/>
  <c r="I95" i="19"/>
  <c r="H95" i="19"/>
  <c r="G95" i="19"/>
  <c r="F95" i="19"/>
  <c r="R94" i="19"/>
  <c r="Q94" i="19"/>
  <c r="P94" i="19"/>
  <c r="O94" i="19"/>
  <c r="N94" i="19"/>
  <c r="M94" i="19"/>
  <c r="K94" i="19"/>
  <c r="J94" i="19"/>
  <c r="I94" i="19"/>
  <c r="H94" i="19"/>
  <c r="G94" i="19"/>
  <c r="F94" i="19"/>
  <c r="R93" i="19"/>
  <c r="Q93" i="19"/>
  <c r="P93" i="19"/>
  <c r="O93" i="19"/>
  <c r="N93" i="19"/>
  <c r="M93" i="19"/>
  <c r="K93" i="19"/>
  <c r="J93" i="19"/>
  <c r="I93" i="19"/>
  <c r="H93" i="19"/>
  <c r="G93" i="19"/>
  <c r="F93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R91" i="19"/>
  <c r="Q91" i="19"/>
  <c r="P91" i="19"/>
  <c r="O91" i="19"/>
  <c r="N91" i="19"/>
  <c r="M91" i="19"/>
  <c r="K91" i="19"/>
  <c r="J91" i="19"/>
  <c r="I91" i="19"/>
  <c r="H91" i="19"/>
  <c r="G91" i="19"/>
  <c r="F91" i="19"/>
  <c r="R90" i="19"/>
  <c r="Q90" i="19"/>
  <c r="P90" i="19"/>
  <c r="O90" i="19"/>
  <c r="N90" i="19"/>
  <c r="M90" i="19"/>
  <c r="K90" i="19"/>
  <c r="J90" i="19"/>
  <c r="I90" i="19"/>
  <c r="H90" i="19"/>
  <c r="G90" i="19"/>
  <c r="F90" i="19"/>
  <c r="R89" i="19"/>
  <c r="Q89" i="19"/>
  <c r="P89" i="19"/>
  <c r="O89" i="19"/>
  <c r="N89" i="19"/>
  <c r="M89" i="19"/>
  <c r="K89" i="19"/>
  <c r="J89" i="19"/>
  <c r="I89" i="19"/>
  <c r="H89" i="19"/>
  <c r="G89" i="19"/>
  <c r="F89" i="19"/>
  <c r="R88" i="19"/>
  <c r="Q88" i="19"/>
  <c r="P88" i="19"/>
  <c r="O88" i="19"/>
  <c r="N88" i="19"/>
  <c r="M88" i="19"/>
  <c r="K88" i="19"/>
  <c r="J88" i="19"/>
  <c r="I88" i="19"/>
  <c r="H88" i="19"/>
  <c r="G88" i="19"/>
  <c r="F88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R86" i="19"/>
  <c r="Q86" i="19"/>
  <c r="P86" i="19"/>
  <c r="O86" i="19"/>
  <c r="N86" i="19"/>
  <c r="M86" i="19"/>
  <c r="K86" i="19"/>
  <c r="J86" i="19"/>
  <c r="I86" i="19"/>
  <c r="H86" i="19"/>
  <c r="G86" i="19"/>
  <c r="F86" i="19"/>
  <c r="R85" i="19"/>
  <c r="Q85" i="19"/>
  <c r="P85" i="19"/>
  <c r="O85" i="19"/>
  <c r="N85" i="19"/>
  <c r="M85" i="19"/>
  <c r="K85" i="19"/>
  <c r="J85" i="19"/>
  <c r="I85" i="19"/>
  <c r="H85" i="19"/>
  <c r="G85" i="19"/>
  <c r="F85" i="19"/>
  <c r="R84" i="19"/>
  <c r="Q84" i="19"/>
  <c r="P84" i="19"/>
  <c r="O84" i="19"/>
  <c r="N84" i="19"/>
  <c r="M84" i="19"/>
  <c r="K84" i="19"/>
  <c r="J84" i="19"/>
  <c r="I84" i="19"/>
  <c r="H84" i="19"/>
  <c r="G84" i="19"/>
  <c r="F84" i="19"/>
  <c r="R83" i="19"/>
  <c r="Q83" i="19"/>
  <c r="P83" i="19"/>
  <c r="O83" i="19"/>
  <c r="N83" i="19"/>
  <c r="M83" i="19"/>
  <c r="K83" i="19"/>
  <c r="J83" i="19"/>
  <c r="I83" i="19"/>
  <c r="H83" i="19"/>
  <c r="G83" i="19"/>
  <c r="F83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R81" i="19"/>
  <c r="Q81" i="19"/>
  <c r="P81" i="19"/>
  <c r="O81" i="19"/>
  <c r="N81" i="19"/>
  <c r="M81" i="19"/>
  <c r="K81" i="19"/>
  <c r="J81" i="19"/>
  <c r="I81" i="19"/>
  <c r="H81" i="19"/>
  <c r="G81" i="19"/>
  <c r="F81" i="19"/>
  <c r="R80" i="19"/>
  <c r="Q80" i="19"/>
  <c r="P80" i="19"/>
  <c r="O80" i="19"/>
  <c r="N80" i="19"/>
  <c r="M80" i="19"/>
  <c r="K80" i="19"/>
  <c r="J80" i="19"/>
  <c r="I80" i="19"/>
  <c r="H80" i="19"/>
  <c r="G80" i="19"/>
  <c r="F80" i="19"/>
  <c r="R79" i="19"/>
  <c r="Q79" i="19"/>
  <c r="P79" i="19"/>
  <c r="O79" i="19"/>
  <c r="N79" i="19"/>
  <c r="M79" i="19"/>
  <c r="K79" i="19"/>
  <c r="J79" i="19"/>
  <c r="I79" i="19"/>
  <c r="H79" i="19"/>
  <c r="G79" i="19"/>
  <c r="F79" i="19"/>
  <c r="R78" i="19"/>
  <c r="Q78" i="19"/>
  <c r="P78" i="19"/>
  <c r="O78" i="19"/>
  <c r="N78" i="19"/>
  <c r="M78" i="19"/>
  <c r="K78" i="19"/>
  <c r="J78" i="19"/>
  <c r="I78" i="19"/>
  <c r="H78" i="19"/>
  <c r="G78" i="19"/>
  <c r="F78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R76" i="19"/>
  <c r="Q76" i="19"/>
  <c r="P76" i="19"/>
  <c r="O76" i="19"/>
  <c r="N76" i="19"/>
  <c r="M76" i="19"/>
  <c r="K76" i="19"/>
  <c r="J76" i="19"/>
  <c r="I76" i="19"/>
  <c r="H76" i="19"/>
  <c r="G76" i="19"/>
  <c r="F76" i="19"/>
  <c r="R75" i="19"/>
  <c r="Q75" i="19"/>
  <c r="P75" i="19"/>
  <c r="O75" i="19"/>
  <c r="N75" i="19"/>
  <c r="M75" i="19"/>
  <c r="K75" i="19"/>
  <c r="J75" i="19"/>
  <c r="I75" i="19"/>
  <c r="H75" i="19"/>
  <c r="G75" i="19"/>
  <c r="F75" i="19"/>
  <c r="R74" i="19"/>
  <c r="Q74" i="19"/>
  <c r="P74" i="19"/>
  <c r="O74" i="19"/>
  <c r="N74" i="19"/>
  <c r="M74" i="19"/>
  <c r="K74" i="19"/>
  <c r="J74" i="19"/>
  <c r="I74" i="19"/>
  <c r="H74" i="19"/>
  <c r="G74" i="19"/>
  <c r="F74" i="19"/>
  <c r="R73" i="19"/>
  <c r="Q73" i="19"/>
  <c r="P73" i="19"/>
  <c r="O73" i="19"/>
  <c r="N73" i="19"/>
  <c r="M73" i="19"/>
  <c r="K73" i="19"/>
  <c r="J73" i="19"/>
  <c r="I73" i="19"/>
  <c r="H73" i="19"/>
  <c r="G73" i="19"/>
  <c r="F73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R71" i="19"/>
  <c r="Q71" i="19"/>
  <c r="P71" i="19"/>
  <c r="O71" i="19"/>
  <c r="N71" i="19"/>
  <c r="M71" i="19"/>
  <c r="K71" i="19"/>
  <c r="J71" i="19"/>
  <c r="I71" i="19"/>
  <c r="H71" i="19"/>
  <c r="G71" i="19"/>
  <c r="F71" i="19"/>
  <c r="R70" i="19"/>
  <c r="Q70" i="19"/>
  <c r="P70" i="19"/>
  <c r="O70" i="19"/>
  <c r="N70" i="19"/>
  <c r="M70" i="19"/>
  <c r="K70" i="19"/>
  <c r="J70" i="19"/>
  <c r="I70" i="19"/>
  <c r="H70" i="19"/>
  <c r="G70" i="19"/>
  <c r="F70" i="19"/>
  <c r="R69" i="19"/>
  <c r="Q69" i="19"/>
  <c r="P69" i="19"/>
  <c r="O69" i="19"/>
  <c r="N69" i="19"/>
  <c r="M69" i="19"/>
  <c r="K69" i="19"/>
  <c r="J69" i="19"/>
  <c r="I69" i="19"/>
  <c r="H69" i="19"/>
  <c r="G69" i="19"/>
  <c r="F69" i="19"/>
  <c r="R68" i="19"/>
  <c r="Q68" i="19"/>
  <c r="P68" i="19"/>
  <c r="O68" i="19"/>
  <c r="N68" i="19"/>
  <c r="M68" i="19"/>
  <c r="K68" i="19"/>
  <c r="J68" i="19"/>
  <c r="I68" i="19"/>
  <c r="H68" i="19"/>
  <c r="G68" i="19"/>
  <c r="F68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R66" i="19"/>
  <c r="Q66" i="19"/>
  <c r="P66" i="19"/>
  <c r="O66" i="19"/>
  <c r="N66" i="19"/>
  <c r="M66" i="19"/>
  <c r="K66" i="19"/>
  <c r="J66" i="19"/>
  <c r="I66" i="19"/>
  <c r="H66" i="19"/>
  <c r="G66" i="19"/>
  <c r="F66" i="19"/>
  <c r="R65" i="19"/>
  <c r="Q65" i="19"/>
  <c r="P65" i="19"/>
  <c r="O65" i="19"/>
  <c r="N65" i="19"/>
  <c r="M65" i="19"/>
  <c r="K65" i="19"/>
  <c r="J65" i="19"/>
  <c r="I65" i="19"/>
  <c r="H65" i="19"/>
  <c r="G65" i="19"/>
  <c r="F65" i="19"/>
  <c r="R64" i="19"/>
  <c r="Q64" i="19"/>
  <c r="P64" i="19"/>
  <c r="O64" i="19"/>
  <c r="N64" i="19"/>
  <c r="M64" i="19"/>
  <c r="K64" i="19"/>
  <c r="J64" i="19"/>
  <c r="I64" i="19"/>
  <c r="H64" i="19"/>
  <c r="G64" i="19"/>
  <c r="F64" i="19"/>
  <c r="R63" i="19"/>
  <c r="Q63" i="19"/>
  <c r="P63" i="19"/>
  <c r="O63" i="19"/>
  <c r="N63" i="19"/>
  <c r="M63" i="19"/>
  <c r="K63" i="19"/>
  <c r="J63" i="19"/>
  <c r="I63" i="19"/>
  <c r="H63" i="19"/>
  <c r="G63" i="19"/>
  <c r="F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R61" i="19"/>
  <c r="Q61" i="19"/>
  <c r="P61" i="19"/>
  <c r="O61" i="19"/>
  <c r="N61" i="19"/>
  <c r="M61" i="19"/>
  <c r="K61" i="19"/>
  <c r="J61" i="19"/>
  <c r="I61" i="19"/>
  <c r="H61" i="19"/>
  <c r="G61" i="19"/>
  <c r="F61" i="19"/>
  <c r="R60" i="19"/>
  <c r="Q60" i="19"/>
  <c r="P60" i="19"/>
  <c r="O60" i="19"/>
  <c r="N60" i="19"/>
  <c r="M60" i="19"/>
  <c r="K60" i="19"/>
  <c r="J60" i="19"/>
  <c r="I60" i="19"/>
  <c r="H60" i="19"/>
  <c r="G60" i="19"/>
  <c r="F60" i="19"/>
  <c r="R59" i="19"/>
  <c r="Q59" i="19"/>
  <c r="P59" i="19"/>
  <c r="O59" i="19"/>
  <c r="N59" i="19"/>
  <c r="M59" i="19"/>
  <c r="K59" i="19"/>
  <c r="J59" i="19"/>
  <c r="I59" i="19"/>
  <c r="H59" i="19"/>
  <c r="G59" i="19"/>
  <c r="F59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R56" i="19"/>
  <c r="Q56" i="19"/>
  <c r="P56" i="19"/>
  <c r="O56" i="19"/>
  <c r="N56" i="19"/>
  <c r="M56" i="19"/>
  <c r="K56" i="19"/>
  <c r="J56" i="19"/>
  <c r="I56" i="19"/>
  <c r="H56" i="19"/>
  <c r="G56" i="19"/>
  <c r="F56" i="19"/>
  <c r="R55" i="19"/>
  <c r="Q55" i="19"/>
  <c r="P55" i="19"/>
  <c r="O55" i="19"/>
  <c r="N55" i="19"/>
  <c r="M55" i="19"/>
  <c r="K55" i="19"/>
  <c r="J55" i="19"/>
  <c r="I55" i="19"/>
  <c r="H55" i="19"/>
  <c r="G55" i="19"/>
  <c r="F55" i="19"/>
  <c r="R54" i="19"/>
  <c r="Q54" i="19"/>
  <c r="P54" i="19"/>
  <c r="O54" i="19"/>
  <c r="N54" i="19"/>
  <c r="M54" i="19"/>
  <c r="K54" i="19"/>
  <c r="J54" i="19"/>
  <c r="I54" i="19"/>
  <c r="H54" i="19"/>
  <c r="G54" i="19"/>
  <c r="F54" i="19"/>
  <c r="R53" i="19"/>
  <c r="Q53" i="19"/>
  <c r="P53" i="19"/>
  <c r="O53" i="19"/>
  <c r="N53" i="19"/>
  <c r="M53" i="19"/>
  <c r="K53" i="19"/>
  <c r="J53" i="19"/>
  <c r="I53" i="19"/>
  <c r="H53" i="19"/>
  <c r="G53" i="19"/>
  <c r="F53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R51" i="19"/>
  <c r="Q51" i="19"/>
  <c r="P51" i="19"/>
  <c r="O51" i="19"/>
  <c r="N51" i="19"/>
  <c r="M51" i="19"/>
  <c r="K51" i="19"/>
  <c r="J51" i="19"/>
  <c r="I51" i="19"/>
  <c r="H51" i="19"/>
  <c r="G51" i="19"/>
  <c r="F51" i="19"/>
  <c r="R50" i="19"/>
  <c r="Q50" i="19"/>
  <c r="P50" i="19"/>
  <c r="O50" i="19"/>
  <c r="N50" i="19"/>
  <c r="M50" i="19"/>
  <c r="K50" i="19"/>
  <c r="J50" i="19"/>
  <c r="I50" i="19"/>
  <c r="H50" i="19"/>
  <c r="G50" i="19"/>
  <c r="F50" i="19"/>
  <c r="R49" i="19"/>
  <c r="Q49" i="19"/>
  <c r="P49" i="19"/>
  <c r="O49" i="19"/>
  <c r="N49" i="19"/>
  <c r="M49" i="19"/>
  <c r="K49" i="19"/>
  <c r="J49" i="19"/>
  <c r="I49" i="19"/>
  <c r="H49" i="19"/>
  <c r="G49" i="19"/>
  <c r="F49" i="19"/>
  <c r="R48" i="19"/>
  <c r="Q48" i="19"/>
  <c r="P48" i="19"/>
  <c r="O48" i="19"/>
  <c r="N48" i="19"/>
  <c r="M48" i="19"/>
  <c r="K48" i="19"/>
  <c r="J48" i="19"/>
  <c r="I48" i="19"/>
  <c r="H48" i="19"/>
  <c r="G48" i="19"/>
  <c r="F48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R46" i="19"/>
  <c r="Q46" i="19"/>
  <c r="P46" i="19"/>
  <c r="O46" i="19"/>
  <c r="N46" i="19"/>
  <c r="M46" i="19"/>
  <c r="K46" i="19"/>
  <c r="J46" i="19"/>
  <c r="I46" i="19"/>
  <c r="H46" i="19"/>
  <c r="G46" i="19"/>
  <c r="F46" i="19"/>
  <c r="R45" i="19"/>
  <c r="Q45" i="19"/>
  <c r="P45" i="19"/>
  <c r="O45" i="19"/>
  <c r="N45" i="19"/>
  <c r="M45" i="19"/>
  <c r="K45" i="19"/>
  <c r="J45" i="19"/>
  <c r="I45" i="19"/>
  <c r="H45" i="19"/>
  <c r="G45" i="19"/>
  <c r="F45" i="19"/>
  <c r="R44" i="19"/>
  <c r="Q44" i="19"/>
  <c r="P44" i="19"/>
  <c r="O44" i="19"/>
  <c r="N44" i="19"/>
  <c r="M44" i="19"/>
  <c r="K44" i="19"/>
  <c r="J44" i="19"/>
  <c r="I44" i="19"/>
  <c r="H44" i="19"/>
  <c r="G44" i="19"/>
  <c r="F44" i="19"/>
  <c r="R43" i="19"/>
  <c r="Q43" i="19"/>
  <c r="P43" i="19"/>
  <c r="O43" i="19"/>
  <c r="N43" i="19"/>
  <c r="M43" i="19"/>
  <c r="K43" i="19"/>
  <c r="J43" i="19"/>
  <c r="I43" i="19"/>
  <c r="H43" i="19"/>
  <c r="G43" i="19"/>
  <c r="F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R41" i="19"/>
  <c r="Q41" i="19"/>
  <c r="P41" i="19"/>
  <c r="O41" i="19"/>
  <c r="N41" i="19"/>
  <c r="M41" i="19"/>
  <c r="K41" i="19"/>
  <c r="J41" i="19"/>
  <c r="I41" i="19"/>
  <c r="H41" i="19"/>
  <c r="G41" i="19"/>
  <c r="F41" i="19"/>
  <c r="R40" i="19"/>
  <c r="Q40" i="19"/>
  <c r="P40" i="19"/>
  <c r="O40" i="19"/>
  <c r="N40" i="19"/>
  <c r="M40" i="19"/>
  <c r="K40" i="19"/>
  <c r="J40" i="19"/>
  <c r="I40" i="19"/>
  <c r="H40" i="19"/>
  <c r="G40" i="19"/>
  <c r="F40" i="19"/>
  <c r="R39" i="19"/>
  <c r="Q39" i="19"/>
  <c r="P39" i="19"/>
  <c r="O39" i="19"/>
  <c r="N39" i="19"/>
  <c r="M39" i="19"/>
  <c r="K39" i="19"/>
  <c r="J39" i="19"/>
  <c r="I39" i="19"/>
  <c r="H39" i="19"/>
  <c r="G39" i="19"/>
  <c r="F39" i="19"/>
  <c r="R38" i="19"/>
  <c r="Q38" i="19"/>
  <c r="P38" i="19"/>
  <c r="O38" i="19"/>
  <c r="N38" i="19"/>
  <c r="M38" i="19"/>
  <c r="K38" i="19"/>
  <c r="J38" i="19"/>
  <c r="I38" i="19"/>
  <c r="H38" i="19"/>
  <c r="G38" i="19"/>
  <c r="F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R36" i="19"/>
  <c r="Q36" i="19"/>
  <c r="P36" i="19"/>
  <c r="O36" i="19"/>
  <c r="N36" i="19"/>
  <c r="M36" i="19"/>
  <c r="K36" i="19"/>
  <c r="J36" i="19"/>
  <c r="I36" i="19"/>
  <c r="H36" i="19"/>
  <c r="G36" i="19"/>
  <c r="F36" i="19"/>
  <c r="R35" i="19"/>
  <c r="Q35" i="19"/>
  <c r="P35" i="19"/>
  <c r="O35" i="19"/>
  <c r="N35" i="19"/>
  <c r="M35" i="19"/>
  <c r="K35" i="19"/>
  <c r="J35" i="19"/>
  <c r="I35" i="19"/>
  <c r="H35" i="19"/>
  <c r="G35" i="19"/>
  <c r="F35" i="19"/>
  <c r="R34" i="19"/>
  <c r="Q34" i="19"/>
  <c r="P34" i="19"/>
  <c r="O34" i="19"/>
  <c r="N34" i="19"/>
  <c r="M34" i="19"/>
  <c r="K34" i="19"/>
  <c r="J34" i="19"/>
  <c r="I34" i="19"/>
  <c r="H34" i="19"/>
  <c r="G34" i="19"/>
  <c r="F34" i="19"/>
  <c r="R33" i="19"/>
  <c r="Q33" i="19"/>
  <c r="P33" i="19"/>
  <c r="O33" i="19"/>
  <c r="N33" i="19"/>
  <c r="M33" i="19"/>
  <c r="K33" i="19"/>
  <c r="J33" i="19"/>
  <c r="I33" i="19"/>
  <c r="H33" i="19"/>
  <c r="G33" i="19"/>
  <c r="F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R31" i="19"/>
  <c r="Q31" i="19"/>
  <c r="P31" i="19"/>
  <c r="O31" i="19"/>
  <c r="N31" i="19"/>
  <c r="M31" i="19"/>
  <c r="K31" i="19"/>
  <c r="J31" i="19"/>
  <c r="I31" i="19"/>
  <c r="H31" i="19"/>
  <c r="G31" i="19"/>
  <c r="F31" i="19"/>
  <c r="R30" i="19"/>
  <c r="Q30" i="19"/>
  <c r="P30" i="19"/>
  <c r="O30" i="19"/>
  <c r="N30" i="19"/>
  <c r="M30" i="19"/>
  <c r="K30" i="19"/>
  <c r="J30" i="19"/>
  <c r="I30" i="19"/>
  <c r="H30" i="19"/>
  <c r="G30" i="19"/>
  <c r="F30" i="19"/>
  <c r="R29" i="19"/>
  <c r="Q29" i="19"/>
  <c r="P29" i="19"/>
  <c r="O29" i="19"/>
  <c r="N29" i="19"/>
  <c r="M29" i="19"/>
  <c r="K29" i="19"/>
  <c r="J29" i="19"/>
  <c r="I29" i="19"/>
  <c r="H29" i="19"/>
  <c r="G29" i="19"/>
  <c r="F29" i="19"/>
  <c r="R28" i="19"/>
  <c r="Q28" i="19"/>
  <c r="P28" i="19"/>
  <c r="O28" i="19"/>
  <c r="N28" i="19"/>
  <c r="M28" i="19"/>
  <c r="K28" i="19"/>
  <c r="J28" i="19"/>
  <c r="I28" i="19"/>
  <c r="H28" i="19"/>
  <c r="G28" i="19"/>
  <c r="F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R26" i="19"/>
  <c r="Q26" i="19"/>
  <c r="P26" i="19"/>
  <c r="O26" i="19"/>
  <c r="N26" i="19"/>
  <c r="M26" i="19"/>
  <c r="K26" i="19"/>
  <c r="J26" i="19"/>
  <c r="I26" i="19"/>
  <c r="H26" i="19"/>
  <c r="G26" i="19"/>
  <c r="F26" i="19"/>
  <c r="R25" i="19"/>
  <c r="Q25" i="19"/>
  <c r="P25" i="19"/>
  <c r="O25" i="19"/>
  <c r="N25" i="19"/>
  <c r="M25" i="19"/>
  <c r="K25" i="19"/>
  <c r="J25" i="19"/>
  <c r="I25" i="19"/>
  <c r="H25" i="19"/>
  <c r="G25" i="19"/>
  <c r="F25" i="19"/>
  <c r="R24" i="19"/>
  <c r="Q24" i="19"/>
  <c r="P24" i="19"/>
  <c r="O24" i="19"/>
  <c r="N24" i="19"/>
  <c r="M24" i="19"/>
  <c r="K24" i="19"/>
  <c r="J24" i="19"/>
  <c r="I24" i="19"/>
  <c r="H24" i="19"/>
  <c r="G24" i="19"/>
  <c r="F24" i="19"/>
  <c r="R23" i="19"/>
  <c r="Q23" i="19"/>
  <c r="P23" i="19"/>
  <c r="O23" i="19"/>
  <c r="N23" i="19"/>
  <c r="M23" i="19"/>
  <c r="K23" i="19"/>
  <c r="J23" i="19"/>
  <c r="I23" i="19"/>
  <c r="H23" i="19"/>
  <c r="G23" i="19"/>
  <c r="F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R21" i="19"/>
  <c r="Q21" i="19"/>
  <c r="P21" i="19"/>
  <c r="O21" i="19"/>
  <c r="N21" i="19"/>
  <c r="M21" i="19"/>
  <c r="K21" i="19"/>
  <c r="J21" i="19"/>
  <c r="I21" i="19"/>
  <c r="H21" i="19"/>
  <c r="G21" i="19"/>
  <c r="F21" i="19"/>
  <c r="R20" i="19"/>
  <c r="Q20" i="19"/>
  <c r="P20" i="19"/>
  <c r="O20" i="19"/>
  <c r="N20" i="19"/>
  <c r="M20" i="19"/>
  <c r="K20" i="19"/>
  <c r="J20" i="19"/>
  <c r="I20" i="19"/>
  <c r="H20" i="19"/>
  <c r="G20" i="19"/>
  <c r="F20" i="19"/>
  <c r="R19" i="19"/>
  <c r="Q19" i="19"/>
  <c r="P19" i="19"/>
  <c r="O19" i="19"/>
  <c r="N19" i="19"/>
  <c r="M19" i="19"/>
  <c r="K19" i="19"/>
  <c r="J19" i="19"/>
  <c r="I19" i="19"/>
  <c r="H19" i="19"/>
  <c r="G19" i="19"/>
  <c r="F19" i="19"/>
  <c r="R18" i="19"/>
  <c r="Q18" i="19"/>
  <c r="P18" i="19"/>
  <c r="O18" i="19"/>
  <c r="N18" i="19"/>
  <c r="M18" i="19"/>
  <c r="K18" i="19"/>
  <c r="J18" i="19"/>
  <c r="I18" i="19"/>
  <c r="H18" i="19"/>
  <c r="G18" i="19"/>
  <c r="F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R16" i="19"/>
  <c r="Q16" i="19"/>
  <c r="P16" i="19"/>
  <c r="O16" i="19"/>
  <c r="N16" i="19"/>
  <c r="M16" i="19"/>
  <c r="K16" i="19"/>
  <c r="J16" i="19"/>
  <c r="I16" i="19"/>
  <c r="H16" i="19"/>
  <c r="G16" i="19"/>
  <c r="F16" i="19"/>
  <c r="R15" i="19"/>
  <c r="Q15" i="19"/>
  <c r="P15" i="19"/>
  <c r="O15" i="19"/>
  <c r="N15" i="19"/>
  <c r="M15" i="19"/>
  <c r="K15" i="19"/>
  <c r="J15" i="19"/>
  <c r="I15" i="19"/>
  <c r="H15" i="19"/>
  <c r="G15" i="19"/>
  <c r="F15" i="19"/>
  <c r="R14" i="19"/>
  <c r="Q14" i="19"/>
  <c r="P14" i="19"/>
  <c r="O14" i="19"/>
  <c r="N14" i="19"/>
  <c r="M14" i="19"/>
  <c r="K14" i="19"/>
  <c r="J14" i="19"/>
  <c r="I14" i="19"/>
  <c r="H14" i="19"/>
  <c r="G14" i="19"/>
  <c r="F14" i="19"/>
  <c r="R13" i="19"/>
  <c r="Q13" i="19"/>
  <c r="P13" i="19"/>
  <c r="O13" i="19"/>
  <c r="N13" i="19"/>
  <c r="M13" i="19"/>
  <c r="K13" i="19"/>
  <c r="J13" i="19"/>
  <c r="I13" i="19"/>
  <c r="H13" i="19"/>
  <c r="G13" i="19"/>
  <c r="F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AF5" i="19"/>
  <c r="AC5" i="19"/>
  <c r="AF4" i="19"/>
  <c r="AC4" i="19"/>
  <c r="AF3" i="19"/>
  <c r="AC3" i="19"/>
  <c r="AF2" i="19"/>
  <c r="AC2" i="19"/>
  <c r="E14" i="20"/>
  <c r="D14" i="20"/>
  <c r="C14" i="20"/>
  <c r="K18" i="17"/>
  <c r="J18" i="17"/>
  <c r="G18" i="17"/>
  <c r="F18" i="17"/>
  <c r="E18" i="17"/>
  <c r="K17" i="17"/>
  <c r="J17" i="17"/>
  <c r="G17" i="17"/>
  <c r="F17" i="17"/>
  <c r="E17" i="17"/>
  <c r="K16" i="17"/>
  <c r="J16" i="17"/>
  <c r="G16" i="17"/>
  <c r="F16" i="17"/>
  <c r="E16" i="17"/>
  <c r="K15" i="17"/>
  <c r="J15" i="17"/>
  <c r="G15" i="17"/>
  <c r="F15" i="17"/>
  <c r="E15" i="17"/>
  <c r="K14" i="17"/>
  <c r="J14" i="17"/>
  <c r="G14" i="17"/>
  <c r="F14" i="17"/>
  <c r="E14" i="17"/>
  <c r="K13" i="17"/>
  <c r="J13" i="17"/>
  <c r="I13" i="17"/>
  <c r="H13" i="17"/>
  <c r="G13" i="17"/>
  <c r="F13" i="17"/>
  <c r="E13" i="17"/>
  <c r="D13" i="17"/>
  <c r="C13" i="1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I11" i="7"/>
  <c r="H11" i="7"/>
  <c r="E11" i="7"/>
  <c r="D11" i="7"/>
  <c r="C11" i="7"/>
  <c r="E16" i="6"/>
  <c r="K14" i="6"/>
  <c r="J14" i="6"/>
  <c r="I14" i="6"/>
  <c r="H14" i="6"/>
  <c r="G14" i="6"/>
  <c r="F14" i="6"/>
  <c r="E14" i="6"/>
  <c r="D14" i="6"/>
  <c r="C14" i="6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G11" i="5"/>
  <c r="F11" i="5"/>
  <c r="E11" i="5"/>
  <c r="D11" i="5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H11" i="18"/>
  <c r="G11" i="18"/>
  <c r="F11" i="18"/>
  <c r="E11" i="18"/>
  <c r="D11" i="18"/>
  <c r="C11" i="18"/>
  <c r="G32" i="14"/>
  <c r="G31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D52" i="13"/>
  <c r="E50" i="13"/>
  <c r="E49" i="13"/>
  <c r="E47" i="13"/>
  <c r="E46" i="13"/>
  <c r="E45" i="13"/>
  <c r="E44" i="13"/>
  <c r="E43" i="13"/>
  <c r="E42" i="13"/>
  <c r="E41" i="13"/>
  <c r="E40" i="13"/>
  <c r="E39" i="13"/>
  <c r="C39" i="13"/>
  <c r="E38" i="13"/>
  <c r="E37" i="13"/>
  <c r="E36" i="13"/>
  <c r="E35" i="13"/>
  <c r="E34" i="13"/>
  <c r="C34" i="13"/>
  <c r="E33" i="13"/>
  <c r="E32" i="13"/>
  <c r="E31" i="13"/>
  <c r="C31" i="13"/>
  <c r="E30" i="13"/>
  <c r="E29" i="13"/>
  <c r="E28" i="13"/>
  <c r="E27" i="13"/>
  <c r="E26" i="13"/>
  <c r="C26" i="13"/>
  <c r="E25" i="13"/>
  <c r="C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E15" i="13"/>
  <c r="C15" i="13"/>
  <c r="E14" i="13"/>
  <c r="D14" i="13"/>
  <c r="C14" i="13"/>
  <c r="J166" i="9"/>
  <c r="I166" i="9"/>
  <c r="H166" i="9"/>
  <c r="G166" i="9"/>
  <c r="F166" i="9"/>
  <c r="E166" i="9"/>
  <c r="D166" i="9"/>
  <c r="L164" i="9"/>
  <c r="K164" i="9"/>
  <c r="J164" i="9"/>
  <c r="I164" i="9"/>
  <c r="H164" i="9"/>
  <c r="G164" i="9"/>
  <c r="F164" i="9"/>
  <c r="E164" i="9"/>
  <c r="D164" i="9"/>
  <c r="L160" i="9"/>
  <c r="K160" i="9"/>
  <c r="J160" i="9"/>
  <c r="I160" i="9"/>
  <c r="H160" i="9"/>
  <c r="G160" i="9"/>
  <c r="F160" i="9"/>
  <c r="E160" i="9"/>
  <c r="D160" i="9"/>
  <c r="L113" i="9"/>
  <c r="K113" i="9"/>
  <c r="J113" i="9"/>
  <c r="I113" i="9"/>
  <c r="H113" i="9"/>
  <c r="G113" i="9"/>
  <c r="F113" i="9"/>
  <c r="E113" i="9"/>
  <c r="D113" i="9"/>
</calcChain>
</file>

<file path=xl/sharedStrings.xml><?xml version="1.0" encoding="utf-8"?>
<sst xmlns="http://schemas.openxmlformats.org/spreadsheetml/2006/main" count="1509" uniqueCount="926">
  <si>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</si>
  <si>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</si>
  <si>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</si>
  <si>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</si>
  <si>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</si>
  <si>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</si>
  <si>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</si>
  <si>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</si>
  <si>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</si>
  <si>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</si>
  <si>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 xml:space="preserve"> 8 mēnešiem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</si>
  <si>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</si>
  <si>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</si>
  <si>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</si>
  <si>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</si>
  <si>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</si>
  <si>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</si>
  <si>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</si>
  <si>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4 mēnešiem</t>
  </si>
  <si>
    <t>12 mēnešiem</t>
  </si>
  <si>
    <t>MD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</si>
  <si>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</si>
  <si>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</si>
  <si>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</si>
  <si>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</si>
  <si>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</si>
  <si>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</si>
  <si>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</si>
  <si>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</si>
  <si>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</si>
  <si>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</si>
  <si>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</si>
  <si>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</si>
  <si>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</si>
  <si>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</si>
  <si>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</si>
  <si>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</si>
  <si>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</si>
  <si>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</si>
  <si>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</si>
  <si>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</si>
  <si>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</si>
  <si>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</si>
  <si>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</si>
  <si>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</si>
  <si>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</si>
  <si>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</si>
  <si>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</si>
  <si>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</si>
  <si>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</si>
  <si>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</si>
  <si>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</si>
  <si>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</si>
  <si>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</si>
  <si>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</si>
  <si>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</si>
  <si>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</si>
  <si>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</si>
  <si>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</si>
  <si>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 xml:space="preserve">Tukuma novada pašvaldības saistošajiem noteikumiem Nr. 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</si>
  <si>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</si>
  <si>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</si>
  <si>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</si>
  <si>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</si>
  <si>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</si>
  <si>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</si>
  <si>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</si>
  <si>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</si>
  <si>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</si>
  <si>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</si>
  <si>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</si>
  <si>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</si>
  <si>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</si>
  <si>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</si>
  <si>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</si>
  <si>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</si>
  <si>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</si>
  <si>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</si>
  <si>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</si>
  <si>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</si>
  <si>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</si>
  <si>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</si>
  <si>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</si>
  <si>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</si>
  <si>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</si>
  <si>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</si>
  <si>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</si>
  <si>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</si>
  <si>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</si>
  <si>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</si>
  <si>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</si>
  <si>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</si>
  <si>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</si>
  <si>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</si>
  <si>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</si>
  <si>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</si>
  <si>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</si>
  <si>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</si>
  <si>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</si>
  <si>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</si>
  <si>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</si>
  <si>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</si>
  <si>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</si>
  <si>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</si>
  <si>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</si>
  <si>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</si>
  <si>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</si>
  <si>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</si>
  <si>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</si>
  <si>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</si>
  <si>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</si>
  <si>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</si>
  <si>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</si>
  <si>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</si>
  <si>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</si>
  <si>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</si>
  <si>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</si>
  <si>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</si>
  <si>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</si>
  <si>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</si>
  <si>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</si>
  <si>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</si>
  <si>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</si>
  <si>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>11. pielikums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</si>
  <si>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</si>
  <si>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</si>
  <si>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</si>
  <si>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</si>
  <si>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</si>
  <si>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</si>
  <si>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</si>
  <si>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</si>
  <si>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</si>
  <si>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</si>
  <si>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</si>
  <si>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</si>
  <si>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</si>
  <si>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</si>
  <si>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</si>
  <si>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</si>
  <si>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</si>
  <si>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</si>
  <si>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</si>
  <si>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</si>
  <si>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</si>
  <si>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</si>
  <si>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</si>
  <si>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</si>
  <si>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</si>
  <si>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</si>
  <si>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</si>
  <si>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</si>
  <si>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</si>
  <si>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</si>
  <si>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</si>
  <si>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</si>
  <si>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</si>
  <si>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</si>
  <si>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</si>
  <si>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</si>
  <si>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</si>
  <si>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</si>
  <si>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</si>
  <si>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</si>
  <si>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</si>
  <si>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</si>
  <si>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</si>
  <si>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</si>
  <si>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</si>
  <si>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</si>
  <si>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</si>
  <si>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</si>
  <si>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</si>
  <si>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</si>
  <si>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</si>
  <si>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</si>
  <si>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</si>
  <si>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</si>
  <si>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</si>
  <si>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</si>
  <si>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</si>
  <si>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</si>
  <si>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</si>
  <si>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</si>
  <si>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</si>
  <si>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</si>
  <si>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</si>
  <si>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</si>
  <si>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</si>
  <si>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</si>
  <si>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</si>
  <si>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</si>
  <si>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</si>
  <si>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</si>
  <si>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</si>
  <si>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</si>
  <si>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</si>
  <si>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</si>
  <si>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</si>
  <si>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</si>
  <si>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</si>
  <si>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</si>
  <si>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</si>
  <si>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</si>
  <si>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</si>
  <si>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</si>
  <si>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</si>
  <si>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</si>
  <si>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</si>
  <si>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</si>
  <si>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</si>
  <si>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</si>
  <si>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</si>
  <si>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</si>
  <si>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</si>
  <si>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</si>
  <si>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</si>
  <si>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</si>
  <si>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</si>
  <si>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</si>
  <si>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</si>
  <si>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</si>
  <si>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</si>
  <si>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</si>
  <si>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</si>
  <si>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</si>
  <si>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</si>
  <si>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</si>
  <si>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</si>
  <si>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</si>
  <si>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</si>
  <si>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</si>
  <si>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</si>
  <si>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</si>
  <si>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</si>
  <si>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</si>
  <si>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</si>
  <si>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</si>
  <si>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</si>
  <si>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</si>
  <si>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</si>
  <si>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</si>
  <si>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</si>
  <si>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</si>
  <si>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</si>
  <si>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</si>
  <si>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</si>
  <si>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</si>
  <si>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</si>
  <si>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</si>
  <si>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</si>
  <si>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</si>
  <si>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</si>
  <si>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</si>
  <si>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</si>
  <si>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</si>
  <si>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</si>
  <si>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</si>
  <si>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</si>
  <si>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</si>
  <si>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</si>
  <si>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</si>
  <si>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</si>
  <si>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</si>
  <si>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</si>
  <si>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</si>
  <si>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</si>
  <si>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</si>
  <si>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</si>
  <si>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</si>
  <si>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</si>
  <si>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</si>
  <si>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</si>
  <si>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</si>
  <si>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</si>
  <si>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</si>
  <si>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</si>
  <si>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</si>
  <si>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</si>
  <si>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</si>
  <si>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</si>
  <si>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</si>
  <si>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</si>
  <si>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</si>
  <si>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</si>
  <si>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</si>
  <si>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</si>
  <si>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</si>
  <si>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</si>
  <si>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</si>
  <si>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</si>
  <si>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</si>
  <si>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</si>
  <si>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</si>
  <si>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</si>
  <si>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</si>
  <si>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</si>
  <si>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</si>
  <si>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</si>
  <si>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</si>
  <si>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</si>
  <si>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</si>
  <si>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</si>
  <si>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</si>
  <si>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</si>
  <si>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</si>
  <si>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</si>
  <si>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</si>
  <si>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9=(7+8)</t>
  </si>
  <si>
    <t>10=(6+9)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</si>
  <si>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</si>
  <si>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</si>
  <si>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</si>
  <si>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</si>
  <si>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</si>
  <si>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</si>
  <si>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</si>
  <si>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</si>
  <si>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</si>
  <si>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</si>
  <si>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</si>
  <si>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</si>
  <si>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</si>
  <si>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</si>
  <si>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</si>
  <si>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</si>
  <si>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</si>
  <si>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</si>
  <si>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</si>
  <si>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</si>
  <si>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</si>
  <si>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</si>
  <si>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</si>
  <si>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r>
      <t xml:space="preserve">VSAOI, </t>
    </r>
    <r>
      <rPr>
        <b/>
        <i/>
        <sz val="10"/>
        <rFont val="Times New Roman"/>
        <family val="1"/>
        <charset val="186"/>
      </rPr>
      <t>euro</t>
    </r>
  </si>
  <si>
    <t>euro</t>
  </si>
  <si>
    <t>VSAOI , euro</t>
  </si>
  <si>
    <r>
      <t xml:space="preserve">kopā, </t>
    </r>
    <r>
      <rPr>
        <b/>
        <i/>
        <sz val="10"/>
        <rFont val="Times New Roman"/>
        <family val="1"/>
        <charset val="186"/>
      </rPr>
      <t>euro</t>
    </r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</si>
  <si>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</si>
  <si>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10=(8+9)</t>
  </si>
  <si>
    <t>13=(11+12)</t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</si>
  <si>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</si>
  <si>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</si>
  <si>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</si>
  <si>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</si>
  <si>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</si>
  <si>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</si>
  <si>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</si>
  <si>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</si>
  <si>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</si>
  <si>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</si>
  <si>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</si>
  <si>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</si>
  <si>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</si>
  <si>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</si>
  <si>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tajā skaitā STEM</t>
  </si>
  <si>
    <t>Janvāris</t>
  </si>
  <si>
    <t>Februāris</t>
  </si>
  <si>
    <t>Marts</t>
  </si>
  <si>
    <t>Aprīlis</t>
  </si>
  <si>
    <t>Maijs</t>
  </si>
  <si>
    <t>Septembris</t>
  </si>
  <si>
    <t>Oktobris</t>
  </si>
  <si>
    <t>Novembris</t>
  </si>
  <si>
    <t>Decembris</t>
  </si>
  <si>
    <t>Kandavas Bērnu un jaunatnes sporta skola</t>
  </si>
  <si>
    <t xml:space="preserve">	Tukuma Sporta skola</t>
  </si>
  <si>
    <t>2025.gada</t>
  </si>
  <si>
    <t>Izglītojamo skaits 01.09.2025.</t>
  </si>
  <si>
    <t>Plāns 2025.gada  4 mēnešiem euro</t>
  </si>
  <si>
    <t>Plāns 2025.gada  12 mēnešiem euro</t>
  </si>
  <si>
    <t>9=4+7</t>
  </si>
  <si>
    <t>Tukuma novada pašvaldības saistošajiem noteikumiem Nr.</t>
  </si>
  <si>
    <t>Izglītojamo skaits 1.-4.kl. 01.09.2024</t>
  </si>
  <si>
    <t>Plāns ieņēmumiem 2025./2026.m.g. 1. semestris, euro</t>
  </si>
  <si>
    <r>
      <t xml:space="preserve">Kopā 2025.gadā, </t>
    </r>
    <r>
      <rPr>
        <b/>
        <i/>
        <sz val="9"/>
        <rFont val="Arial"/>
        <family val="2"/>
        <charset val="186"/>
      </rPr>
      <t>euro</t>
    </r>
  </si>
  <si>
    <t>Izglītojamo skaits 1.-4.kl. 01.09.2025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</si>
  <si>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</si>
  <si>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</si>
  <si>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</si>
  <si>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</si>
  <si>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</si>
  <si>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</si>
  <si>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</si>
  <si>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</si>
  <si>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</si>
  <si>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</si>
  <si>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</si>
  <si>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</si>
  <si>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</si>
  <si>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</si>
  <si>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</si>
  <si>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</si>
  <si>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</si>
  <si>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</si>
  <si>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</si>
  <si>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</si>
  <si>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</si>
  <si>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</si>
  <si>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</si>
  <si>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</si>
  <si>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</si>
  <si>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</si>
  <si>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dotācijas sadalījums 2025.gadam </t>
  </si>
  <si>
    <r>
      <t xml:space="preserve">Valsts budžeta dotācijas apjoms pedagoģisko likmju apmaksai (atlīdzība), </t>
    </r>
    <r>
      <rPr>
        <b/>
        <i/>
        <sz val="10"/>
        <rFont val="Times New Roman"/>
        <family val="1"/>
        <charset val="186"/>
      </rPr>
      <t>euro</t>
    </r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</si>
  <si>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</si>
  <si>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</si>
  <si>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</si>
  <si>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>LR Izglītības un zinātnes ministrijas finansējums "Asistenta pakalpojuma nodrošināšanai pers.ar invaliditāti</t>
  </si>
  <si>
    <t>13. pielikums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</si>
  <si>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</si>
  <si>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</si>
  <si>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</si>
  <si>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</si>
  <si>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</si>
  <si>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Slodzes</t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</si>
  <si>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</si>
  <si>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</si>
  <si>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</si>
  <si>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</si>
  <si>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t>Izglītojamo no 5 gadu vec. skaits 01.09.2025.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</si>
  <si>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</si>
  <si>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Izglītojamo 
skaits 01.09.2024. skolā</t>
  </si>
  <si>
    <t>Izglītojamo 
skaits 01.09.2024. pirmsskolā</t>
  </si>
  <si>
    <r>
      <t xml:space="preserve">Plāns 2025.gada, </t>
    </r>
    <r>
      <rPr>
        <b/>
        <i/>
        <sz val="10"/>
        <rFont val="Times New Roman"/>
        <family val="1"/>
        <charset val="186"/>
      </rPr>
      <t>euro</t>
    </r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</si>
  <si>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</si>
  <si>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t>Aprēķinātais finansējums mācību līdzekļu, t.sk., digitāla formāta, iegādei, kā arī digitālo platformu abonēšanai</t>
  </si>
  <si>
    <t xml:space="preserve">Izglītojamo 
skaits 01.09.2024. </t>
  </si>
  <si>
    <t>Tukuma novada pašvaldības izglītības iestādēs 2025.gadam</t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</si>
  <si>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</si>
  <si>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</si>
  <si>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</si>
  <si>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</si>
  <si>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</si>
  <si>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</si>
  <si>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</si>
  <si>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</si>
  <si>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</si>
  <si>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</si>
  <si>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</si>
  <si>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</si>
  <si>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</si>
  <si>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</si>
  <si>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</si>
  <si>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</si>
  <si>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</si>
  <si>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</si>
  <si>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</si>
  <si>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</si>
  <si>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</si>
  <si>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</si>
  <si>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</si>
  <si>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</si>
  <si>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</si>
  <si>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</si>
  <si>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</si>
  <si>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</si>
  <si>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</si>
  <si>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</si>
  <si>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</si>
  <si>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</si>
  <si>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</si>
  <si>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</si>
  <si>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</si>
  <si>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</si>
  <si>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</si>
  <si>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</si>
  <si>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</si>
  <si>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</si>
  <si>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</si>
  <si>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</si>
  <si>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</si>
  <si>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</si>
  <si>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</si>
  <si>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</si>
  <si>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</si>
  <si>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</si>
  <si>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</si>
  <si>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</si>
  <si>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</si>
  <si>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</si>
  <si>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</si>
  <si>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</si>
  <si>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</si>
  <si>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</si>
  <si>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</si>
  <si>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</si>
  <si>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</si>
  <si>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</si>
  <si>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</si>
  <si>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</si>
  <si>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</si>
  <si>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</si>
  <si>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</si>
  <si>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</si>
  <si>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</si>
  <si>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</si>
  <si>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</si>
  <si>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</si>
  <si>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</si>
  <si>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</si>
  <si>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</si>
  <si>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</si>
  <si>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</si>
  <si>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</si>
  <si>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</si>
  <si>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</si>
  <si>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</si>
  <si>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</si>
  <si>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</si>
  <si>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</si>
  <si>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</si>
  <si>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</si>
  <si>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</si>
  <si>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</si>
  <si>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</si>
  <si>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</si>
  <si>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</si>
  <si>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</si>
  <si>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</si>
  <si>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</si>
  <si>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</si>
  <si>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</si>
  <si>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</si>
  <si>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</si>
  <si>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</si>
  <si>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</si>
  <si>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</si>
  <si>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</si>
  <si>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</si>
  <si>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</si>
  <si>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</si>
  <si>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</si>
  <si>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</si>
  <si>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</si>
  <si>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</si>
  <si>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</si>
  <si>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</si>
  <si>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</si>
  <si>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</si>
  <si>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</si>
  <si>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</si>
  <si>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</si>
  <si>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</si>
  <si>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</si>
  <si>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</si>
  <si>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</si>
  <si>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</si>
  <si>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</si>
  <si>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</si>
  <si>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</si>
  <si>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</si>
  <si>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</si>
  <si>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</si>
  <si>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</si>
  <si>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</si>
  <si>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</si>
  <si>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</si>
  <si>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</si>
  <si>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</si>
  <si>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</si>
  <si>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</si>
  <si>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</si>
  <si>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</si>
  <si>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</si>
  <si>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</si>
  <si>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</si>
  <si>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</si>
  <si>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</si>
  <si>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</si>
  <si>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</si>
  <si>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</si>
  <si>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</si>
  <si>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</si>
  <si>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</si>
  <si>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</si>
  <si>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</si>
  <si>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</si>
  <si>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</si>
  <si>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</si>
  <si>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</si>
  <si>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</si>
  <si>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</si>
  <si>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</si>
  <si>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</si>
  <si>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</si>
  <si>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</si>
  <si>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</si>
  <si>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</si>
  <si>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</si>
  <si>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</si>
  <si>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</si>
  <si>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</si>
  <si>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</si>
  <si>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</si>
  <si>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</si>
  <si>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</si>
  <si>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</si>
  <si>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</si>
  <si>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</si>
  <si>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</si>
  <si>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</si>
  <si>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</si>
  <si>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</si>
  <si>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</si>
  <si>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</si>
  <si>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</si>
  <si>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</si>
  <si>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</si>
  <si>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</si>
  <si>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</si>
  <si>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</si>
  <si>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</si>
  <si>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</si>
  <si>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</si>
  <si>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</si>
  <si>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</si>
  <si>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</si>
  <si>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</si>
  <si>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</si>
  <si>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</si>
  <si>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</si>
  <si>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</si>
  <si>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</si>
  <si>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</si>
  <si>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</si>
  <si>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</si>
  <si>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</si>
  <si>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</si>
  <si>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</si>
  <si>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</si>
  <si>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</si>
  <si>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</si>
  <si>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</si>
  <si>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</si>
  <si>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</si>
  <si>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</si>
  <si>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</si>
  <si>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</si>
  <si>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</si>
  <si>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</si>
  <si>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</si>
  <si>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</si>
  <si>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</si>
  <si>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</si>
  <si>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</si>
  <si>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</si>
  <si>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</si>
  <si>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</si>
  <si>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</si>
  <si>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</si>
  <si>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</si>
  <si>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</si>
  <si>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</si>
  <si>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</si>
  <si>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</si>
  <si>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</si>
  <si>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</si>
  <si>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</si>
  <si>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</si>
  <si>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</si>
  <si>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</si>
  <si>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</si>
  <si>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</si>
  <si>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</si>
  <si>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</si>
  <si>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</si>
  <si>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</si>
  <si>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</si>
  <si>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</si>
  <si>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</si>
  <si>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</si>
  <si>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</si>
  <si>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</si>
  <si>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</si>
  <si>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</si>
  <si>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</si>
  <si>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</si>
  <si>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</si>
  <si>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</si>
  <si>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</si>
  <si>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</si>
  <si>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</si>
  <si>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</si>
  <si>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</si>
  <si>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</si>
  <si>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</si>
  <si>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</si>
  <si>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</si>
  <si>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</si>
  <si>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</si>
  <si>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</si>
  <si>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</si>
  <si>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</si>
  <si>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</si>
  <si>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</si>
  <si>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</si>
  <si>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</si>
  <si>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</si>
  <si>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</si>
  <si>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</si>
  <si>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</si>
  <si>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</si>
  <si>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</si>
  <si>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</si>
  <si>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</si>
  <si>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</si>
  <si>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</si>
  <si>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</si>
  <si>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</si>
  <si>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</si>
  <si>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</si>
  <si>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</si>
  <si>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</si>
  <si>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</si>
  <si>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</si>
  <si>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</si>
  <si>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</si>
  <si>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</si>
  <si>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</si>
  <si>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</si>
  <si>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</si>
  <si>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</si>
  <si>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</si>
  <si>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</si>
  <si>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</si>
  <si>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</si>
  <si>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</si>
  <si>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</si>
  <si>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</si>
  <si>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</si>
  <si>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</si>
  <si>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</si>
  <si>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</si>
  <si>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</si>
  <si>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</si>
  <si>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</si>
  <si>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</si>
  <si>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</si>
  <si>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</si>
  <si>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</si>
  <si>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</si>
  <si>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</si>
  <si>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</si>
  <si>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</si>
  <si>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</si>
  <si>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</si>
  <si>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</si>
  <si>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</si>
  <si>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</si>
  <si>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</si>
  <si>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</si>
  <si>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</si>
  <si>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</si>
  <si>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</si>
  <si>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</si>
  <si>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</si>
  <si>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</si>
  <si>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</si>
  <si>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</si>
  <si>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</si>
  <si>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</si>
  <si>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</si>
  <si>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</si>
  <si>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</si>
  <si>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</si>
  <si>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</si>
  <si>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</si>
  <si>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</si>
  <si>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</si>
  <si>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</si>
  <si>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</si>
  <si>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</si>
  <si>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</si>
  <si>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</si>
  <si>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</si>
  <si>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</si>
  <si>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</si>
  <si>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</si>
  <si>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</si>
  <si>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</si>
  <si>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</si>
  <si>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</si>
  <si>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</si>
  <si>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</si>
  <si>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</si>
  <si>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</si>
  <si>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</si>
  <si>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</si>
  <si>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</si>
  <si>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</si>
  <si>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</si>
  <si>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</si>
  <si>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</si>
  <si>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</si>
  <si>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</si>
  <si>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</si>
  <si>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</si>
  <si>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</si>
  <si>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</si>
  <si>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</si>
  <si>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</si>
  <si>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</si>
  <si>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</si>
  <si>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</si>
  <si>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</si>
  <si>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</si>
  <si>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</si>
  <si>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</si>
  <si>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</si>
  <si>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</si>
  <si>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7=(4+6)</t>
  </si>
  <si>
    <r>
      <t xml:space="preserve">Plāns 2025.gada  
12 mēnešiem, </t>
    </r>
    <r>
      <rPr>
        <b/>
        <i/>
        <sz val="10"/>
        <rFont val="Times New Roman"/>
        <family val="1"/>
        <charset val="186"/>
      </rPr>
      <t>euro</t>
    </r>
  </si>
  <si>
    <t>7=(3+6)</t>
  </si>
  <si>
    <t>5=(3+4)</t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</si>
  <si>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</si>
  <si>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8=(6+7)</t>
  </si>
  <si>
    <r>
      <t xml:space="preserve">Grozījumi, </t>
    </r>
    <r>
      <rPr>
        <b/>
        <i/>
        <sz val="10"/>
        <rFont val="Times New Roman"/>
        <family val="1"/>
        <charset val="186"/>
      </rPr>
      <t>euro</t>
    </r>
  </si>
  <si>
    <r>
      <t>Grozījumi,</t>
    </r>
    <r>
      <rPr>
        <b/>
        <i/>
        <sz val="10"/>
        <rFont val="Times New Roman"/>
        <family val="1"/>
        <charset val="186"/>
      </rPr>
      <t xml:space="preserve"> euro</t>
    </r>
  </si>
  <si>
    <r>
      <rPr>
        <b/>
        <i/>
        <sz val="10"/>
        <rFont val="Times New Roman"/>
        <family val="1"/>
        <charset val="186"/>
      </rPr>
      <t>Grozījumi</t>
    </r>
    <r>
      <rPr>
        <b/>
        <sz val="10"/>
        <rFont val="Times New Roman"/>
        <family val="1"/>
        <charset val="186"/>
      </rPr>
      <t xml:space="preserve">
Citu mācību līdzekļu iegādei, </t>
    </r>
    <r>
      <rPr>
        <b/>
        <i/>
        <sz val="10"/>
        <rFont val="Times New Roman"/>
        <family val="1"/>
        <charset val="186"/>
      </rPr>
      <t>euro</t>
    </r>
  </si>
  <si>
    <r>
      <t xml:space="preserve">Grozītais plāns 2025.gada  12 mēnešiem, </t>
    </r>
    <r>
      <rPr>
        <b/>
        <i/>
        <sz val="10"/>
        <rFont val="Times New Roman"/>
        <family val="1"/>
        <charset val="186"/>
      </rPr>
      <t>euro</t>
    </r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</si>
  <si>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</si>
  <si>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</si>
  <si>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</si>
  <si>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</si>
  <si>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</si>
  <si>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Latvijas Nacionālā kultūras centra finansējums kultūrizglītības programmai “Latvijas skolas soma"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</si>
  <si>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</si>
  <si>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</si>
  <si>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</si>
  <si>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</si>
  <si>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</si>
  <si>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</si>
  <si>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</si>
  <si>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</si>
  <si>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</si>
  <si>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</si>
  <si>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</si>
  <si>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</si>
  <si>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</si>
  <si>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</si>
  <si>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</si>
  <si>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</si>
  <si>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</si>
  <si>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</si>
  <si>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</si>
  <si>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</si>
  <si>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</si>
  <si>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</si>
  <si>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</si>
  <si>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</si>
  <si>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</si>
  <si>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</si>
  <si>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</si>
  <si>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</si>
  <si>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</si>
  <si>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</si>
  <si>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</si>
  <si>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</si>
  <si>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</si>
  <si>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</si>
  <si>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</si>
  <si>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</si>
  <si>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</si>
  <si>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</si>
  <si>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</si>
  <si>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</si>
  <si>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</si>
  <si>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</si>
  <si>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</si>
  <si>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</si>
  <si>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</si>
  <si>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</si>
  <si>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</si>
  <si>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</si>
  <si>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</si>
  <si>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</si>
  <si>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</si>
  <si>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</si>
  <si>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</si>
  <si>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</si>
  <si>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</si>
  <si>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</si>
  <si>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</si>
  <si>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</si>
  <si>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</si>
  <si>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</si>
  <si>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Grozījumi aprīlī,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</si>
  <si>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</si>
  <si>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</si>
  <si>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</si>
  <si>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</si>
  <si>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</si>
  <si>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</si>
  <si>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</si>
  <si>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</si>
  <si>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</si>
  <si>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</si>
  <si>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</si>
  <si>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</si>
  <si>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</si>
  <si>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</si>
  <si>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</si>
  <si>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</si>
  <si>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</si>
  <si>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</si>
  <si>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</si>
  <si>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</si>
  <si>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</si>
  <si>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</si>
  <si>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</si>
  <si>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7=(5+6)</t>
  </si>
  <si>
    <t>Domes priekšsēdētājs                                    Gundars Važa</t>
  </si>
  <si>
    <t>Domes priekšsēdētājs                                      Gundars Važa</t>
  </si>
  <si>
    <t>Domes priekšsēdētājs                                   Gundars Važa</t>
  </si>
  <si>
    <t>Domes priekšsēdētājs                                        Gundars Važa</t>
  </si>
  <si>
    <t>Domes priekšsēdētājs</t>
  </si>
  <si>
    <t>Gundars Važa</t>
  </si>
  <si>
    <t>Domes priekšsēdētājs                           Gundars Važa</t>
  </si>
  <si>
    <t xml:space="preserve">Tukuma novada pašvaldības saistošajiem noteikumiem Nr. 1/2025 </t>
  </si>
  <si>
    <t>Tukuma novada pašvaldības saistošajiem noteikumiem Nr. 1/2025</t>
  </si>
  <si>
    <t>Tukuma novada pašvaldības 24.04.2025.           saistošo noteikumu  Nr. 15/2025 redakcijā</t>
  </si>
  <si>
    <t>Tukuma novada pašvaldības 24.04.2025.           saistošo noteikumu Nr. 15/2025 redakcijā</t>
  </si>
  <si>
    <t>Tukuma novada pašvaldības 24.04.2025.                      saistošo noteikumu  Nr. 15/2025 redakcijā</t>
  </si>
  <si>
    <t>Tukuma novada pašvaldībass 24.04.2025.             saistošo noteikumu  Nr. 15/2025 redakcijā</t>
  </si>
  <si>
    <t>Tukuma novada pašvaldības 24.04.2025.                  saistošo noteikumu Nr. 15/2025 redakcijā</t>
  </si>
  <si>
    <t>Tukuma novada pašvaldības 24.04.2025.                        saistošo noteikumu Nr. 15/2025 redakcijā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</si>
</sst>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0"/>
  </numFmts>
  <fonts count="4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indexed="8"/>
      <name val="f6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40" fillId="0" borderId="0" applyFont="0" applyFill="0" applyBorder="0" applyAlignment="0" applyProtection="0"/>
    <xf numFmtId="0" fontId="2" fillId="0" borderId="0"/>
    <xf numFmtId="164" fontId="40" fillId="0" borderId="0" applyFont="0" applyFill="0" applyBorder="0" applyAlignment="0" applyProtection="0"/>
    <xf numFmtId="0" fontId="2" fillId="0" borderId="0"/>
    <xf numFmtId="0" fontId="2" fillId="0" borderId="0"/>
  </cellStyleXfs>
  <cellXfs count="366">
    <xf numFmtId="0" fontId="0" fillId="0" borderId="0" xfId="0"/>
    <xf numFmtId="0" fontId="38" fillId="0" borderId="0" xfId="0" applyFont="1" applyAlignment="1">
      <alignment horizontal="right" wrapText="1"/>
    </xf>
    <xf numFmtId="49" fontId="29" fillId="0" borderId="34" xfId="0" applyNumberFormat="1" applyFont="1" applyBorder="1" applyAlignment="1" applyProtection="1">
      <alignment horizontal="left" vertical="center" wrapText="1"/>
      <protection locked="0"/>
    </xf>
    <xf numFmtId="49" fontId="29" fillId="0" borderId="33" xfId="0" applyNumberFormat="1" applyFont="1" applyBorder="1" applyAlignment="1" applyProtection="1">
      <alignment horizontal="left" vertical="center" wrapText="1"/>
      <protection locked="0"/>
    </xf>
    <xf numFmtId="49" fontId="29" fillId="0" borderId="32" xfId="0" applyNumberFormat="1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165" fontId="4" fillId="0" borderId="0" xfId="1" applyNumberFormat="1" applyFont="1" applyAlignment="1">
      <alignment horizontal="right" wrapText="1"/>
    </xf>
    <xf numFmtId="165" fontId="38" fillId="0" borderId="0" xfId="1" applyNumberFormat="1" applyFont="1" applyAlignment="1">
      <alignment horizontal="right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0" xfId="2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3" fillId="0" borderId="2" xfId="0" applyFont="1" applyBorder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/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/>
    </xf>
    <xf numFmtId="0" fontId="7" fillId="0" borderId="2" xfId="0" applyFont="1" applyBorder="1"/>
    <xf numFmtId="3" fontId="3" fillId="0" borderId="6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/>
    <xf numFmtId="0" fontId="17" fillId="2" borderId="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3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vertical="center" wrapText="1"/>
    </xf>
    <xf numFmtId="165" fontId="9" fillId="0" borderId="19" xfId="1" applyNumberFormat="1" applyFont="1" applyBorder="1" applyAlignment="1">
      <alignment horizontal="right" wrapText="1"/>
    </xf>
    <xf numFmtId="165" fontId="3" fillId="0" borderId="0" xfId="0" applyNumberFormat="1" applyFont="1"/>
    <xf numFmtId="3" fontId="3" fillId="3" borderId="20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3" borderId="20" xfId="0" applyNumberFormat="1" applyFont="1" applyFill="1" applyBorder="1" applyAlignment="1">
      <alignment horizontal="left"/>
    </xf>
    <xf numFmtId="3" fontId="3" fillId="0" borderId="20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 vertical="center"/>
    </xf>
    <xf numFmtId="165" fontId="9" fillId="0" borderId="19" xfId="1" applyNumberFormat="1" applyFont="1" applyBorder="1" applyAlignment="1">
      <alignment horizontal="left" wrapText="1"/>
    </xf>
    <xf numFmtId="165" fontId="3" fillId="0" borderId="20" xfId="0" applyNumberFormat="1" applyFont="1" applyBorder="1" applyAlignment="1">
      <alignment horizontal="right"/>
    </xf>
    <xf numFmtId="165" fontId="3" fillId="0" borderId="17" xfId="0" applyNumberFormat="1" applyFont="1" applyBorder="1" applyAlignment="1">
      <alignment horizontal="left"/>
    </xf>
    <xf numFmtId="165" fontId="3" fillId="0" borderId="1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10" fillId="0" borderId="20" xfId="0" applyNumberFormat="1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11" fillId="0" borderId="0" xfId="4" applyFont="1" applyProtection="1"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" fontId="3" fillId="0" borderId="7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166" fontId="20" fillId="0" borderId="0" xfId="3" applyNumberFormat="1" applyFont="1" applyBorder="1" applyAlignment="1">
      <alignment horizontal="center" vertical="center" wrapText="1"/>
    </xf>
    <xf numFmtId="0" fontId="24" fillId="0" borderId="0" xfId="0" applyFont="1"/>
    <xf numFmtId="3" fontId="18" fillId="0" borderId="1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3" fontId="18" fillId="4" borderId="24" xfId="0" applyNumberFormat="1" applyFont="1" applyFill="1" applyBorder="1" applyAlignment="1">
      <alignment horizontal="center"/>
    </xf>
    <xf numFmtId="4" fontId="18" fillId="4" borderId="24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1" xfId="0" applyFont="1" applyBorder="1"/>
    <xf numFmtId="0" fontId="3" fillId="0" borderId="1" xfId="0" applyFont="1" applyBorder="1"/>
    <xf numFmtId="3" fontId="7" fillId="0" borderId="1" xfId="1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3" fillId="0" borderId="9" xfId="0" applyNumberFormat="1" applyFont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2" borderId="3" xfId="3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/>
    </xf>
    <xf numFmtId="1" fontId="3" fillId="0" borderId="23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24" xfId="0" applyFont="1" applyBorder="1" applyAlignment="1">
      <alignment wrapText="1"/>
    </xf>
    <xf numFmtId="0" fontId="12" fillId="0" borderId="25" xfId="0" applyFont="1" applyBorder="1"/>
    <xf numFmtId="0" fontId="3" fillId="0" borderId="10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166" fontId="3" fillId="0" borderId="9" xfId="0" applyNumberFormat="1" applyFont="1" applyBorder="1" applyAlignment="1">
      <alignment horizontal="right"/>
    </xf>
    <xf numFmtId="0" fontId="16" fillId="0" borderId="25" xfId="0" applyFont="1" applyBorder="1"/>
    <xf numFmtId="0" fontId="16" fillId="0" borderId="0" xfId="0" applyFont="1"/>
    <xf numFmtId="0" fontId="3" fillId="0" borderId="1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12" fillId="0" borderId="26" xfId="0" applyFont="1" applyBorder="1"/>
    <xf numFmtId="3" fontId="3" fillId="0" borderId="1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0" fontId="3" fillId="4" borderId="24" xfId="0" applyFont="1" applyFill="1" applyBorder="1" applyAlignment="1">
      <alignment horizontal="left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0" fontId="12" fillId="0" borderId="11" xfId="0" applyFont="1" applyBorder="1"/>
    <xf numFmtId="0" fontId="13" fillId="0" borderId="5" xfId="0" applyFont="1" applyBorder="1"/>
    <xf numFmtId="0" fontId="13" fillId="0" borderId="27" xfId="0" applyFont="1" applyBorder="1"/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7" fontId="3" fillId="5" borderId="6" xfId="0" applyNumberFormat="1" applyFont="1" applyFill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0" borderId="28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/>
    </xf>
    <xf numFmtId="3" fontId="3" fillId="0" borderId="19" xfId="0" applyNumberFormat="1" applyFont="1" applyBorder="1" applyAlignment="1">
      <alignment horizontal="left"/>
    </xf>
    <xf numFmtId="3" fontId="3" fillId="0" borderId="2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2" fillId="0" borderId="0" xfId="0" applyNumberFormat="1" applyFont="1"/>
    <xf numFmtId="0" fontId="3" fillId="0" borderId="23" xfId="0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left"/>
    </xf>
    <xf numFmtId="3" fontId="3" fillId="0" borderId="13" xfId="0" applyNumberFormat="1" applyFont="1" applyBorder="1" applyAlignment="1">
      <alignment horizontal="right"/>
    </xf>
    <xf numFmtId="0" fontId="27" fillId="0" borderId="0" xfId="0" applyFont="1"/>
    <xf numFmtId="49" fontId="30" fillId="0" borderId="30" xfId="0" applyNumberFormat="1" applyFont="1" applyBorder="1" applyAlignment="1">
      <alignment wrapText="1"/>
    </xf>
    <xf numFmtId="49" fontId="31" fillId="0" borderId="0" xfId="0" applyNumberFormat="1" applyFont="1" applyAlignment="1">
      <alignment horizontal="left" wrapText="1"/>
    </xf>
    <xf numFmtId="0" fontId="29" fillId="0" borderId="0" xfId="0" applyFont="1" applyAlignment="1">
      <alignment horizontal="centerContinuous"/>
    </xf>
    <xf numFmtId="49" fontId="29" fillId="0" borderId="31" xfId="0" applyNumberFormat="1" applyFont="1" applyBorder="1" applyAlignment="1" applyProtection="1">
      <alignment horizontal="center" vertical="center" wrapText="1"/>
      <protection locked="0"/>
    </xf>
    <xf numFmtId="49" fontId="29" fillId="0" borderId="31" xfId="0" applyNumberFormat="1" applyFont="1" applyBorder="1" applyAlignment="1" applyProtection="1">
      <alignment horizontal="left" vertical="center" wrapText="1"/>
      <protection locked="0"/>
    </xf>
    <xf numFmtId="3" fontId="29" fillId="0" borderId="31" xfId="0" applyNumberFormat="1" applyFont="1" applyBorder="1" applyAlignment="1" applyProtection="1">
      <alignment horizontal="right" vertical="center"/>
      <protection locked="0"/>
    </xf>
    <xf numFmtId="3" fontId="30" fillId="0" borderId="31" xfId="0" applyNumberFormat="1" applyFont="1" applyBorder="1" applyAlignment="1">
      <alignment horizontal="right" vertical="center" wrapText="1"/>
    </xf>
    <xf numFmtId="49" fontId="30" fillId="0" borderId="31" xfId="0" applyNumberFormat="1" applyFont="1" applyBorder="1" applyAlignment="1" applyProtection="1">
      <alignment horizontal="left" vertical="center" wrapText="1"/>
      <protection locked="0"/>
    </xf>
    <xf numFmtId="49" fontId="32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>
      <alignment horizontal="right" wrapText="1"/>
    </xf>
    <xf numFmtId="49" fontId="30" fillId="0" borderId="0" xfId="0" applyNumberFormat="1" applyFont="1" applyAlignment="1" applyProtection="1">
      <alignment horizontal="left" wrapText="1"/>
      <protection locked="0"/>
    </xf>
    <xf numFmtId="49" fontId="30" fillId="0" borderId="0" xfId="0" applyNumberFormat="1" applyFont="1" applyAlignment="1" applyProtection="1">
      <alignment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9" fillId="0" borderId="0" xfId="0" applyFont="1" applyAlignment="1">
      <alignment horizontal="right" wrapText="1"/>
    </xf>
    <xf numFmtId="49" fontId="30" fillId="0" borderId="32" xfId="0" applyNumberFormat="1" applyFont="1" applyBorder="1" applyAlignment="1" applyProtection="1">
      <alignment vertical="center" wrapText="1"/>
      <protection locked="0"/>
    </xf>
    <xf numFmtId="49" fontId="29" fillId="0" borderId="0" xfId="0" applyNumberFormat="1" applyFont="1" applyAlignment="1" applyProtection="1">
      <alignment wrapText="1"/>
      <protection locked="0"/>
    </xf>
    <xf numFmtId="0" fontId="29" fillId="0" borderId="30" xfId="0" applyFont="1" applyBorder="1" applyAlignment="1">
      <alignment horizontal="right" wrapText="1"/>
    </xf>
    <xf numFmtId="3" fontId="30" fillId="0" borderId="31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0" fontId="29" fillId="0" borderId="30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vertical="center" wrapText="1"/>
    </xf>
    <xf numFmtId="49" fontId="0" fillId="0" borderId="34" xfId="0" applyNumberForma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4" fontId="29" fillId="0" borderId="31" xfId="0" applyNumberFormat="1" applyFont="1" applyBorder="1" applyAlignment="1">
      <alignment horizontal="right" vertical="center" wrapText="1"/>
    </xf>
    <xf numFmtId="0" fontId="29" fillId="0" borderId="31" xfId="0" applyFont="1" applyBorder="1" applyAlignment="1">
      <alignment horizontal="right" vertical="center" wrapText="1"/>
    </xf>
    <xf numFmtId="49" fontId="29" fillId="0" borderId="0" xfId="0" applyNumberFormat="1" applyFont="1" applyAlignment="1" applyProtection="1">
      <alignment vertical="center" wrapText="1"/>
      <protection locked="0"/>
    </xf>
    <xf numFmtId="49" fontId="33" fillId="0" borderId="0" xfId="0" applyNumberFormat="1" applyFont="1" applyAlignment="1">
      <alignment vertical="center" wrapText="1"/>
    </xf>
    <xf numFmtId="0" fontId="33" fillId="0" borderId="35" xfId="0" applyFont="1" applyBorder="1" applyAlignment="1" applyProtection="1">
      <alignment vertical="center"/>
      <protection locked="0"/>
    </xf>
    <xf numFmtId="0" fontId="29" fillId="0" borderId="30" xfId="0" applyFont="1" applyBorder="1" applyAlignment="1" applyProtection="1">
      <alignment vertical="center"/>
      <protection locked="0"/>
    </xf>
    <xf numFmtId="3" fontId="30" fillId="6" borderId="36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vertical="center"/>
    </xf>
    <xf numFmtId="14" fontId="29" fillId="0" borderId="31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/>
    <xf numFmtId="1" fontId="18" fillId="0" borderId="0" xfId="0" applyNumberFormat="1" applyFont="1" applyAlignment="1">
      <alignment wrapText="1"/>
    </xf>
    <xf numFmtId="166" fontId="20" fillId="0" borderId="0" xfId="0" applyNumberFormat="1" applyFont="1"/>
    <xf numFmtId="164" fontId="20" fillId="0" borderId="0" xfId="0" applyNumberFormat="1" applyFont="1"/>
    <xf numFmtId="3" fontId="3" fillId="0" borderId="6" xfId="0" applyNumberFormat="1" applyFont="1" applyBorder="1" applyAlignment="1">
      <alignment horizontal="right" vertical="center"/>
    </xf>
    <xf numFmtId="0" fontId="10" fillId="2" borderId="3" xfId="0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2" fontId="3" fillId="0" borderId="0" xfId="0" applyNumberFormat="1" applyFont="1"/>
    <xf numFmtId="4" fontId="3" fillId="0" borderId="0" xfId="0" applyNumberFormat="1" applyFont="1"/>
    <xf numFmtId="165" fontId="3" fillId="0" borderId="6" xfId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0" borderId="23" xfId="1" applyNumberFormat="1" applyFont="1" applyBorder="1" applyAlignment="1">
      <alignment horizontal="center"/>
    </xf>
    <xf numFmtId="165" fontId="3" fillId="2" borderId="23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2" borderId="7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/>
    </xf>
    <xf numFmtId="1" fontId="9" fillId="0" borderId="6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9" fillId="0" borderId="23" xfId="1" applyNumberFormat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1" fontId="12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1" fontId="3" fillId="0" borderId="23" xfId="1" applyNumberFormat="1" applyFont="1" applyBorder="1" applyAlignment="1">
      <alignment horizontal="center"/>
    </xf>
    <xf numFmtId="1" fontId="3" fillId="3" borderId="6" xfId="1" applyNumberFormat="1" applyFont="1" applyFill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4" fontId="4" fillId="0" borderId="0" xfId="0" applyNumberFormat="1" applyFont="1"/>
    <xf numFmtId="165" fontId="3" fillId="0" borderId="4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4" fillId="0" borderId="0" xfId="0" applyNumberFormat="1" applyFont="1"/>
    <xf numFmtId="165" fontId="3" fillId="0" borderId="4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49" fontId="30" fillId="0" borderId="34" xfId="0" applyNumberFormat="1" applyFont="1" applyBorder="1" applyAlignment="1" applyProtection="1">
      <alignment vertical="center" wrapText="1"/>
      <protection locked="0"/>
    </xf>
    <xf numFmtId="49" fontId="30" fillId="0" borderId="32" xfId="0" applyNumberFormat="1" applyFont="1" applyBorder="1" applyAlignment="1" applyProtection="1">
      <alignment vertical="center"/>
      <protection locked="0"/>
    </xf>
    <xf numFmtId="49" fontId="30" fillId="0" borderId="33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2" fontId="4" fillId="0" borderId="0" xfId="0" applyNumberFormat="1" applyFont="1"/>
    <xf numFmtId="0" fontId="10" fillId="0" borderId="1" xfId="0" applyFont="1" applyBorder="1" applyAlignment="1">
      <alignment horizontal="center" wrapText="1"/>
    </xf>
    <xf numFmtId="165" fontId="4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165" fontId="10" fillId="2" borderId="3" xfId="1" applyNumberFormat="1" applyFont="1" applyFill="1" applyBorder="1" applyAlignment="1">
      <alignment horizontal="center" wrapText="1"/>
    </xf>
    <xf numFmtId="165" fontId="34" fillId="2" borderId="2" xfId="1" applyNumberFormat="1" applyFont="1" applyFill="1" applyBorder="1" applyAlignment="1">
      <alignment horizontal="center" wrapText="1"/>
    </xf>
    <xf numFmtId="165" fontId="10" fillId="0" borderId="1" xfId="1" applyNumberFormat="1" applyFont="1" applyBorder="1" applyAlignment="1">
      <alignment horizontal="right" wrapText="1"/>
    </xf>
    <xf numFmtId="165" fontId="9" fillId="0" borderId="1" xfId="1" applyNumberFormat="1" applyFont="1" applyBorder="1" applyAlignment="1">
      <alignment horizontal="right" wrapText="1"/>
    </xf>
    <xf numFmtId="165" fontId="27" fillId="0" borderId="0" xfId="1" applyNumberFormat="1" applyFont="1"/>
    <xf numFmtId="0" fontId="12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165" fontId="37" fillId="0" borderId="1" xfId="1" applyNumberFormat="1" applyFont="1" applyBorder="1" applyAlignment="1">
      <alignment horizontal="center" wrapText="1"/>
    </xf>
    <xf numFmtId="165" fontId="10" fillId="0" borderId="1" xfId="1" applyNumberFormat="1" applyFont="1" applyFill="1" applyBorder="1" applyAlignment="1">
      <alignment horizontal="right" wrapText="1"/>
    </xf>
    <xf numFmtId="0" fontId="39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F203"/>
  <sheetViews>
    <sheetView tabSelected="1" workbookViewId="0">
      <pane ySplit="12" topLeftCell="A71" activePane="bottomLeft" state="frozen"/>
      <selection pane="bottomLeft" activeCell="A8" sqref="A8:E8"/>
    </sheetView>
  </sheetViews>
  <sheetFormatPr defaultColWidth="8.88671875" defaultRowHeight="13.8"/>
  <cols>
    <col min="1" max="1" width="63.88671875" style="275" customWidth="1"/>
    <col min="2" max="2" width="14.6640625" style="17" customWidth="1"/>
    <col min="3" max="3" width="12.33203125" style="330" customWidth="1"/>
    <col min="4" max="4" width="11.88671875" style="330" customWidth="1"/>
    <col min="5" max="5" width="12.44140625" style="330" customWidth="1"/>
    <col min="6" max="6" width="10.5546875" style="17" bestFit="1" customWidth="1"/>
    <col min="7" max="16384" width="8.88671875" style="17"/>
  </cols>
  <sheetData>
    <row r="1" spans="1:5">
      <c r="E1" s="331" t="s">
        <v>31</v>
      </c>
    </row>
    <row r="2" spans="1:5">
      <c r="E2" s="331" t="s">
        <v>918</v>
      </c>
    </row>
    <row r="3" spans="1:5">
      <c r="E3" s="331" t="s">
        <v>60</v>
      </c>
    </row>
    <row r="4" spans="1:5">
      <c r="E4" s="331"/>
    </row>
    <row r="5" spans="1:5" ht="27.6" customHeight="1">
      <c r="C5" s="14" t="s">
        <v>920</v>
      </c>
      <c r="D5" s="13"/>
      <c r="E5" s="13"/>
    </row>
    <row r="7" spans="1:5" ht="15.6">
      <c r="A7" s="9" t="s">
        <v>763</v>
      </c>
      <c r="B7" s="9"/>
      <c r="C7" s="9"/>
      <c r="D7" s="9"/>
      <c r="E7" s="9"/>
    </row>
    <row r="8" spans="1:5" ht="15.6">
      <c r="A8" s="9" t="s">
        <v>764</v>
      </c>
      <c r="B8" s="9"/>
      <c r="C8" s="9"/>
      <c r="D8" s="9"/>
      <c r="E8" s="9"/>
    </row>
    <row r="9" spans="1:5" ht="15.6">
      <c r="A9" s="9" t="s">
        <v>765</v>
      </c>
      <c r="B9" s="9"/>
      <c r="C9" s="9"/>
      <c r="D9" s="9"/>
      <c r="E9" s="9"/>
    </row>
    <row r="10" spans="1:5" ht="12" customHeight="1">
      <c r="A10" s="276"/>
      <c r="B10" s="20"/>
      <c r="C10" s="332"/>
    </row>
    <row r="11" spans="1:5" ht="26.4">
      <c r="A11" s="8" t="s">
        <v>108</v>
      </c>
      <c r="B11" s="6" t="s">
        <v>125</v>
      </c>
      <c r="C11" s="333" t="s">
        <v>799</v>
      </c>
      <c r="D11" s="333" t="s">
        <v>886</v>
      </c>
      <c r="E11" s="333" t="s">
        <v>887</v>
      </c>
    </row>
    <row r="12" spans="1:5" ht="15" customHeight="1">
      <c r="A12" s="7"/>
      <c r="B12" s="5"/>
      <c r="C12" s="334" t="s">
        <v>798</v>
      </c>
      <c r="D12" s="334" t="s">
        <v>798</v>
      </c>
      <c r="E12" s="334" t="s">
        <v>798</v>
      </c>
    </row>
    <row r="13" spans="1:5">
      <c r="A13" s="329" t="s">
        <v>121</v>
      </c>
      <c r="B13" s="326" t="s">
        <v>430</v>
      </c>
      <c r="C13" s="335">
        <v>82405794</v>
      </c>
      <c r="D13" s="335">
        <v>582625</v>
      </c>
      <c r="E13" s="335">
        <v>82988419</v>
      </c>
    </row>
    <row r="14" spans="1:5" s="341" customFormat="1" ht="12">
      <c r="A14" s="343" t="s">
        <v>734</v>
      </c>
      <c r="B14" s="343" t="s">
        <v>733</v>
      </c>
      <c r="C14" s="344" t="s">
        <v>735</v>
      </c>
      <c r="D14" s="344" t="s">
        <v>874</v>
      </c>
      <c r="E14" s="344" t="s">
        <v>875</v>
      </c>
    </row>
    <row r="15" spans="1:5">
      <c r="A15" s="326" t="s">
        <v>432</v>
      </c>
      <c r="B15" s="326" t="s">
        <v>431</v>
      </c>
      <c r="C15" s="335">
        <v>40684609</v>
      </c>
      <c r="D15" s="335">
        <v>0</v>
      </c>
      <c r="E15" s="335">
        <v>40684609</v>
      </c>
    </row>
    <row r="16" spans="1:5">
      <c r="A16" s="326" t="s">
        <v>434</v>
      </c>
      <c r="B16" s="326" t="s">
        <v>433</v>
      </c>
      <c r="C16" s="335">
        <v>40684609</v>
      </c>
      <c r="D16" s="335">
        <v>0</v>
      </c>
      <c r="E16" s="335">
        <v>40684609</v>
      </c>
    </row>
    <row r="17" spans="1:5">
      <c r="A17" s="326" t="s">
        <v>436</v>
      </c>
      <c r="B17" s="326" t="s">
        <v>435</v>
      </c>
      <c r="C17" s="335">
        <v>4331879</v>
      </c>
      <c r="D17" s="335">
        <v>0</v>
      </c>
      <c r="E17" s="335">
        <v>4331879</v>
      </c>
    </row>
    <row r="18" spans="1:5">
      <c r="A18" s="326" t="s">
        <v>438</v>
      </c>
      <c r="B18" s="326" t="s">
        <v>437</v>
      </c>
      <c r="C18" s="335">
        <v>4331879</v>
      </c>
      <c r="D18" s="335">
        <v>0</v>
      </c>
      <c r="E18" s="335">
        <v>4331879</v>
      </c>
    </row>
    <row r="19" spans="1:5">
      <c r="A19" s="327" t="s">
        <v>440</v>
      </c>
      <c r="B19" s="327" t="s">
        <v>439</v>
      </c>
      <c r="C19" s="336">
        <v>3436670</v>
      </c>
      <c r="D19" s="336">
        <v>0</v>
      </c>
      <c r="E19" s="336">
        <v>3436670</v>
      </c>
    </row>
    <row r="20" spans="1:5">
      <c r="A20" s="327" t="s">
        <v>442</v>
      </c>
      <c r="B20" s="327" t="s">
        <v>441</v>
      </c>
      <c r="C20" s="336">
        <v>554021</v>
      </c>
      <c r="D20" s="336">
        <v>0</v>
      </c>
      <c r="E20" s="336">
        <v>554021</v>
      </c>
    </row>
    <row r="21" spans="1:5">
      <c r="A21" s="327" t="s">
        <v>444</v>
      </c>
      <c r="B21" s="327" t="s">
        <v>443</v>
      </c>
      <c r="C21" s="336">
        <v>341188</v>
      </c>
      <c r="D21" s="336">
        <v>0</v>
      </c>
      <c r="E21" s="336">
        <v>341188</v>
      </c>
    </row>
    <row r="22" spans="1:5">
      <c r="A22" s="326" t="s">
        <v>446</v>
      </c>
      <c r="B22" s="326" t="s">
        <v>445</v>
      </c>
      <c r="C22" s="335">
        <v>170000</v>
      </c>
      <c r="D22" s="335">
        <v>0</v>
      </c>
      <c r="E22" s="335">
        <v>170000</v>
      </c>
    </row>
    <row r="23" spans="1:5">
      <c r="A23" s="326" t="s">
        <v>448</v>
      </c>
      <c r="B23" s="326" t="s">
        <v>447</v>
      </c>
      <c r="C23" s="335">
        <v>20000</v>
      </c>
      <c r="D23" s="335">
        <v>0</v>
      </c>
      <c r="E23" s="335">
        <v>20000</v>
      </c>
    </row>
    <row r="24" spans="1:5">
      <c r="A24" s="327" t="s">
        <v>450</v>
      </c>
      <c r="B24" s="327" t="s">
        <v>449</v>
      </c>
      <c r="C24" s="336">
        <v>20000</v>
      </c>
      <c r="D24" s="336">
        <v>0</v>
      </c>
      <c r="E24" s="336">
        <v>20000</v>
      </c>
    </row>
    <row r="25" spans="1:5">
      <c r="A25" s="326" t="s">
        <v>452</v>
      </c>
      <c r="B25" s="326" t="s">
        <v>451</v>
      </c>
      <c r="C25" s="335">
        <v>150000</v>
      </c>
      <c r="D25" s="335">
        <v>0</v>
      </c>
      <c r="E25" s="335">
        <v>150000</v>
      </c>
    </row>
    <row r="26" spans="1:5">
      <c r="A26" s="327" t="s">
        <v>454</v>
      </c>
      <c r="B26" s="327" t="s">
        <v>453</v>
      </c>
      <c r="C26" s="336">
        <v>150000</v>
      </c>
      <c r="D26" s="336">
        <v>0</v>
      </c>
      <c r="E26" s="336">
        <v>150000</v>
      </c>
    </row>
    <row r="27" spans="1:5">
      <c r="A27" s="326" t="s">
        <v>456</v>
      </c>
      <c r="B27" s="326" t="s">
        <v>455</v>
      </c>
      <c r="C27" s="335">
        <v>101000</v>
      </c>
      <c r="D27" s="335">
        <v>0</v>
      </c>
      <c r="E27" s="335">
        <v>101000</v>
      </c>
    </row>
    <row r="28" spans="1:5" ht="26.4">
      <c r="A28" s="326" t="s">
        <v>458</v>
      </c>
      <c r="B28" s="326" t="s">
        <v>457</v>
      </c>
      <c r="C28" s="335">
        <v>101000</v>
      </c>
      <c r="D28" s="335">
        <v>0</v>
      </c>
      <c r="E28" s="335">
        <v>101000</v>
      </c>
    </row>
    <row r="29" spans="1:5">
      <c r="A29" s="327" t="s">
        <v>460</v>
      </c>
      <c r="B29" s="327" t="s">
        <v>459</v>
      </c>
      <c r="C29" s="336">
        <v>86000</v>
      </c>
      <c r="D29" s="336">
        <v>0</v>
      </c>
      <c r="E29" s="336">
        <v>86000</v>
      </c>
    </row>
    <row r="30" spans="1:5" ht="26.4">
      <c r="A30" s="327" t="s">
        <v>462</v>
      </c>
      <c r="B30" s="327" t="s">
        <v>461</v>
      </c>
      <c r="C30" s="336">
        <v>15000</v>
      </c>
      <c r="D30" s="336">
        <v>0</v>
      </c>
      <c r="E30" s="336">
        <v>15000</v>
      </c>
    </row>
    <row r="31" spans="1:5">
      <c r="A31" s="326" t="s">
        <v>464</v>
      </c>
      <c r="B31" s="326" t="s">
        <v>463</v>
      </c>
      <c r="C31" s="335">
        <v>66900</v>
      </c>
      <c r="D31" s="335">
        <v>0</v>
      </c>
      <c r="E31" s="335">
        <v>66900</v>
      </c>
    </row>
    <row r="32" spans="1:5" ht="26.4">
      <c r="A32" s="326" t="s">
        <v>466</v>
      </c>
      <c r="B32" s="326" t="s">
        <v>465</v>
      </c>
      <c r="C32" s="335">
        <v>200</v>
      </c>
      <c r="D32" s="335">
        <v>0</v>
      </c>
      <c r="E32" s="335">
        <v>200</v>
      </c>
    </row>
    <row r="33" spans="1:5" ht="26.4">
      <c r="A33" s="327" t="s">
        <v>468</v>
      </c>
      <c r="B33" s="327" t="s">
        <v>467</v>
      </c>
      <c r="C33" s="336">
        <v>200</v>
      </c>
      <c r="D33" s="336">
        <v>0</v>
      </c>
      <c r="E33" s="336">
        <v>200</v>
      </c>
    </row>
    <row r="34" spans="1:5">
      <c r="A34" s="326" t="s">
        <v>470</v>
      </c>
      <c r="B34" s="326" t="s">
        <v>469</v>
      </c>
      <c r="C34" s="335">
        <v>18500</v>
      </c>
      <c r="D34" s="335">
        <v>0</v>
      </c>
      <c r="E34" s="335">
        <v>18500</v>
      </c>
    </row>
    <row r="35" spans="1:5">
      <c r="A35" s="327" t="s">
        <v>472</v>
      </c>
      <c r="B35" s="327" t="s">
        <v>471</v>
      </c>
      <c r="C35" s="336">
        <v>9000</v>
      </c>
      <c r="D35" s="336">
        <v>0</v>
      </c>
      <c r="E35" s="336">
        <v>9000</v>
      </c>
    </row>
    <row r="36" spans="1:5" ht="26.4">
      <c r="A36" s="327" t="s">
        <v>474</v>
      </c>
      <c r="B36" s="327" t="s">
        <v>473</v>
      </c>
      <c r="C36" s="336">
        <v>2000</v>
      </c>
      <c r="D36" s="336">
        <v>0</v>
      </c>
      <c r="E36" s="336">
        <v>2000</v>
      </c>
    </row>
    <row r="37" spans="1:5" ht="39.6">
      <c r="A37" s="327" t="s">
        <v>476</v>
      </c>
      <c r="B37" s="327" t="s">
        <v>475</v>
      </c>
      <c r="C37" s="336">
        <v>5800</v>
      </c>
      <c r="D37" s="336">
        <v>0</v>
      </c>
      <c r="E37" s="336">
        <v>5800</v>
      </c>
    </row>
    <row r="38" spans="1:5">
      <c r="A38" s="327" t="s">
        <v>478</v>
      </c>
      <c r="B38" s="327" t="s">
        <v>477</v>
      </c>
      <c r="C38" s="336">
        <v>1700</v>
      </c>
      <c r="D38" s="336">
        <v>0</v>
      </c>
      <c r="E38" s="336">
        <v>1700</v>
      </c>
    </row>
    <row r="39" spans="1:5">
      <c r="A39" s="326" t="s">
        <v>480</v>
      </c>
      <c r="B39" s="326" t="s">
        <v>479</v>
      </c>
      <c r="C39" s="335">
        <v>48200</v>
      </c>
      <c r="D39" s="335">
        <v>0</v>
      </c>
      <c r="E39" s="335">
        <v>48200</v>
      </c>
    </row>
    <row r="40" spans="1:5" ht="26.4">
      <c r="A40" s="327" t="s">
        <v>482</v>
      </c>
      <c r="B40" s="327" t="s">
        <v>481</v>
      </c>
      <c r="C40" s="336">
        <v>1500</v>
      </c>
      <c r="D40" s="336">
        <v>0</v>
      </c>
      <c r="E40" s="336">
        <v>1500</v>
      </c>
    </row>
    <row r="41" spans="1:5" ht="26.4">
      <c r="A41" s="327" t="s">
        <v>484</v>
      </c>
      <c r="B41" s="327" t="s">
        <v>483</v>
      </c>
      <c r="C41" s="336">
        <v>200</v>
      </c>
      <c r="D41" s="336">
        <v>0</v>
      </c>
      <c r="E41" s="336">
        <v>200</v>
      </c>
    </row>
    <row r="42" spans="1:5">
      <c r="A42" s="327" t="s">
        <v>486</v>
      </c>
      <c r="B42" s="327" t="s">
        <v>485</v>
      </c>
      <c r="C42" s="336">
        <v>15000</v>
      </c>
      <c r="D42" s="336">
        <v>0</v>
      </c>
      <c r="E42" s="336">
        <v>15000</v>
      </c>
    </row>
    <row r="43" spans="1:5" ht="26.4">
      <c r="A43" s="327" t="s">
        <v>488</v>
      </c>
      <c r="B43" s="327" t="s">
        <v>487</v>
      </c>
      <c r="C43" s="336">
        <v>1000</v>
      </c>
      <c r="D43" s="336">
        <v>0</v>
      </c>
      <c r="E43" s="336">
        <v>1000</v>
      </c>
    </row>
    <row r="44" spans="1:5">
      <c r="A44" s="327" t="s">
        <v>490</v>
      </c>
      <c r="B44" s="327" t="s">
        <v>489</v>
      </c>
      <c r="C44" s="336">
        <v>30000</v>
      </c>
      <c r="D44" s="336">
        <v>0</v>
      </c>
      <c r="E44" s="336">
        <v>30000</v>
      </c>
    </row>
    <row r="45" spans="1:5">
      <c r="A45" s="327" t="s">
        <v>492</v>
      </c>
      <c r="B45" s="327" t="s">
        <v>491</v>
      </c>
      <c r="C45" s="336">
        <v>500</v>
      </c>
      <c r="D45" s="336">
        <v>0</v>
      </c>
      <c r="E45" s="336">
        <v>500</v>
      </c>
    </row>
    <row r="46" spans="1:5">
      <c r="A46" s="326" t="s">
        <v>494</v>
      </c>
      <c r="B46" s="326" t="s">
        <v>493</v>
      </c>
      <c r="C46" s="335">
        <v>50990</v>
      </c>
      <c r="D46" s="335">
        <v>7</v>
      </c>
      <c r="E46" s="335">
        <v>50997</v>
      </c>
    </row>
    <row r="47" spans="1:5">
      <c r="A47" s="326" t="s">
        <v>496</v>
      </c>
      <c r="B47" s="326" t="s">
        <v>495</v>
      </c>
      <c r="C47" s="335">
        <v>50990</v>
      </c>
      <c r="D47" s="335">
        <v>7</v>
      </c>
      <c r="E47" s="335">
        <v>50997</v>
      </c>
    </row>
    <row r="48" spans="1:5">
      <c r="A48" s="327" t="s">
        <v>498</v>
      </c>
      <c r="B48" s="327" t="s">
        <v>497</v>
      </c>
      <c r="C48" s="336">
        <v>15990</v>
      </c>
      <c r="D48" s="336">
        <v>7</v>
      </c>
      <c r="E48" s="336">
        <v>15997</v>
      </c>
    </row>
    <row r="49" spans="1:5">
      <c r="A49" s="327" t="s">
        <v>500</v>
      </c>
      <c r="B49" s="327" t="s">
        <v>499</v>
      </c>
      <c r="C49" s="336">
        <v>35000</v>
      </c>
      <c r="D49" s="336">
        <v>0</v>
      </c>
      <c r="E49" s="336">
        <v>35000</v>
      </c>
    </row>
    <row r="50" spans="1:5">
      <c r="A50" s="326" t="s">
        <v>502</v>
      </c>
      <c r="B50" s="326" t="s">
        <v>501</v>
      </c>
      <c r="C50" s="335">
        <v>44558</v>
      </c>
      <c r="D50" s="335">
        <v>2058</v>
      </c>
      <c r="E50" s="335">
        <v>46616</v>
      </c>
    </row>
    <row r="51" spans="1:5" ht="26.4">
      <c r="A51" s="326" t="s">
        <v>504</v>
      </c>
      <c r="B51" s="326" t="s">
        <v>503</v>
      </c>
      <c r="C51" s="335">
        <v>12600</v>
      </c>
      <c r="D51" s="335">
        <v>0</v>
      </c>
      <c r="E51" s="335">
        <v>12600</v>
      </c>
    </row>
    <row r="52" spans="1:5" ht="26.4">
      <c r="A52" s="327" t="s">
        <v>506</v>
      </c>
      <c r="B52" s="327" t="s">
        <v>505</v>
      </c>
      <c r="C52" s="336">
        <v>12600</v>
      </c>
      <c r="D52" s="336">
        <v>0</v>
      </c>
      <c r="E52" s="336">
        <v>12600</v>
      </c>
    </row>
    <row r="53" spans="1:5">
      <c r="A53" s="326" t="s">
        <v>508</v>
      </c>
      <c r="B53" s="326" t="s">
        <v>507</v>
      </c>
      <c r="C53" s="335">
        <v>31958</v>
      </c>
      <c r="D53" s="335">
        <v>2058</v>
      </c>
      <c r="E53" s="335">
        <v>34016</v>
      </c>
    </row>
    <row r="54" spans="1:5">
      <c r="A54" s="327" t="s">
        <v>510</v>
      </c>
      <c r="B54" s="327" t="s">
        <v>509</v>
      </c>
      <c r="C54" s="336">
        <v>31958</v>
      </c>
      <c r="D54" s="336">
        <v>2058</v>
      </c>
      <c r="E54" s="336">
        <v>34016</v>
      </c>
    </row>
    <row r="55" spans="1:5" ht="26.4">
      <c r="A55" s="326" t="s">
        <v>512</v>
      </c>
      <c r="B55" s="326" t="s">
        <v>511</v>
      </c>
      <c r="C55" s="335">
        <v>2272946</v>
      </c>
      <c r="D55" s="335">
        <v>0</v>
      </c>
      <c r="E55" s="335">
        <v>2272946</v>
      </c>
    </row>
    <row r="56" spans="1:5">
      <c r="A56" s="326" t="s">
        <v>514</v>
      </c>
      <c r="B56" s="326" t="s">
        <v>513</v>
      </c>
      <c r="C56" s="335">
        <v>2153671</v>
      </c>
      <c r="D56" s="335">
        <v>0</v>
      </c>
      <c r="E56" s="335">
        <v>2153671</v>
      </c>
    </row>
    <row r="57" spans="1:5">
      <c r="A57" s="326" t="s">
        <v>516</v>
      </c>
      <c r="B57" s="326" t="s">
        <v>515</v>
      </c>
      <c r="C57" s="335">
        <v>45505</v>
      </c>
      <c r="D57" s="335">
        <v>0</v>
      </c>
      <c r="E57" s="335">
        <v>45505</v>
      </c>
    </row>
    <row r="58" spans="1:5">
      <c r="A58" s="327" t="s">
        <v>518</v>
      </c>
      <c r="B58" s="327" t="s">
        <v>517</v>
      </c>
      <c r="C58" s="336">
        <v>45505</v>
      </c>
      <c r="D58" s="336">
        <v>0</v>
      </c>
      <c r="E58" s="336">
        <v>45505</v>
      </c>
    </row>
    <row r="59" spans="1:5">
      <c r="A59" s="326" t="s">
        <v>520</v>
      </c>
      <c r="B59" s="326" t="s">
        <v>519</v>
      </c>
      <c r="C59" s="335">
        <v>73770</v>
      </c>
      <c r="D59" s="335">
        <v>0</v>
      </c>
      <c r="E59" s="335">
        <v>73770</v>
      </c>
    </row>
    <row r="60" spans="1:5" ht="26.4">
      <c r="A60" s="327" t="s">
        <v>522</v>
      </c>
      <c r="B60" s="327" t="s">
        <v>521</v>
      </c>
      <c r="C60" s="336">
        <v>41650</v>
      </c>
      <c r="D60" s="336">
        <v>0</v>
      </c>
      <c r="E60" s="336">
        <v>41650</v>
      </c>
    </row>
    <row r="61" spans="1:5" ht="26.4">
      <c r="A61" s="327" t="s">
        <v>524</v>
      </c>
      <c r="B61" s="327" t="s">
        <v>523</v>
      </c>
      <c r="C61" s="336">
        <v>200</v>
      </c>
      <c r="D61" s="336">
        <v>0</v>
      </c>
      <c r="E61" s="336">
        <v>200</v>
      </c>
    </row>
    <row r="62" spans="1:5" ht="26.4">
      <c r="A62" s="327" t="s">
        <v>526</v>
      </c>
      <c r="B62" s="327" t="s">
        <v>525</v>
      </c>
      <c r="C62" s="336">
        <v>20</v>
      </c>
      <c r="D62" s="336">
        <v>0</v>
      </c>
      <c r="E62" s="336">
        <v>20</v>
      </c>
    </row>
    <row r="63" spans="1:5" ht="26.4">
      <c r="A63" s="327" t="s">
        <v>528</v>
      </c>
      <c r="B63" s="327" t="s">
        <v>527</v>
      </c>
      <c r="C63" s="336">
        <v>28000</v>
      </c>
      <c r="D63" s="336">
        <v>0</v>
      </c>
      <c r="E63" s="336">
        <v>28000</v>
      </c>
    </row>
    <row r="64" spans="1:5" ht="26.4">
      <c r="A64" s="327" t="s">
        <v>530</v>
      </c>
      <c r="B64" s="327" t="s">
        <v>529</v>
      </c>
      <c r="C64" s="336">
        <v>300</v>
      </c>
      <c r="D64" s="336">
        <v>0</v>
      </c>
      <c r="E64" s="336">
        <v>300</v>
      </c>
    </row>
    <row r="65" spans="1:6" ht="26.4">
      <c r="A65" s="327" t="s">
        <v>532</v>
      </c>
      <c r="B65" s="327" t="s">
        <v>531</v>
      </c>
      <c r="C65" s="336">
        <v>3600</v>
      </c>
      <c r="D65" s="336">
        <v>0</v>
      </c>
      <c r="E65" s="336">
        <v>3600</v>
      </c>
    </row>
    <row r="66" spans="1:6" ht="26.4">
      <c r="A66" s="326" t="s">
        <v>888</v>
      </c>
      <c r="B66" s="326" t="s">
        <v>889</v>
      </c>
      <c r="C66" s="335">
        <v>0</v>
      </c>
      <c r="D66" s="335">
        <v>1523</v>
      </c>
      <c r="E66" s="335">
        <v>1523</v>
      </c>
    </row>
    <row r="67" spans="1:6" ht="26.4">
      <c r="A67" s="326" t="s">
        <v>890</v>
      </c>
      <c r="B67" s="326" t="s">
        <v>891</v>
      </c>
      <c r="C67" s="335">
        <v>0</v>
      </c>
      <c r="D67" s="335">
        <v>1523</v>
      </c>
      <c r="E67" s="335">
        <v>1523</v>
      </c>
    </row>
    <row r="68" spans="1:6">
      <c r="A68" s="326" t="s">
        <v>117</v>
      </c>
      <c r="B68" s="326" t="s">
        <v>118</v>
      </c>
      <c r="C68" s="335">
        <v>28173366</v>
      </c>
      <c r="D68" s="335">
        <v>553610</v>
      </c>
      <c r="E68" s="335">
        <v>28726976</v>
      </c>
    </row>
    <row r="69" spans="1:6">
      <c r="A69" s="326" t="s">
        <v>534</v>
      </c>
      <c r="B69" s="326" t="s">
        <v>533</v>
      </c>
      <c r="C69" s="335">
        <v>28173366</v>
      </c>
      <c r="D69" s="335">
        <v>553610</v>
      </c>
      <c r="E69" s="335">
        <v>28726976</v>
      </c>
    </row>
    <row r="70" spans="1:6">
      <c r="A70" s="327" t="s">
        <v>535</v>
      </c>
      <c r="B70" s="327" t="s">
        <v>120</v>
      </c>
      <c r="C70" s="336">
        <v>17837285</v>
      </c>
      <c r="D70" s="336">
        <v>120964</v>
      </c>
      <c r="E70" s="336">
        <v>17958249</v>
      </c>
    </row>
    <row r="71" spans="1:6" ht="39.6">
      <c r="A71" s="327" t="s">
        <v>537</v>
      </c>
      <c r="B71" s="327" t="s">
        <v>536</v>
      </c>
      <c r="C71" s="336">
        <v>1480289</v>
      </c>
      <c r="D71" s="336">
        <v>432646</v>
      </c>
      <c r="E71" s="336">
        <v>1912935</v>
      </c>
    </row>
    <row r="72" spans="1:6">
      <c r="A72" s="327" t="s">
        <v>539</v>
      </c>
      <c r="B72" s="327" t="s">
        <v>538</v>
      </c>
      <c r="C72" s="336">
        <v>8855792</v>
      </c>
      <c r="D72" s="336">
        <v>0</v>
      </c>
      <c r="E72" s="336">
        <v>8855792</v>
      </c>
    </row>
    <row r="73" spans="1:6">
      <c r="A73" s="326" t="s">
        <v>541</v>
      </c>
      <c r="B73" s="326" t="s">
        <v>540</v>
      </c>
      <c r="C73" s="335">
        <v>540000</v>
      </c>
      <c r="D73" s="335">
        <v>0</v>
      </c>
      <c r="E73" s="335">
        <v>540000</v>
      </c>
    </row>
    <row r="74" spans="1:6">
      <c r="A74" s="326" t="s">
        <v>543</v>
      </c>
      <c r="B74" s="326" t="s">
        <v>542</v>
      </c>
      <c r="C74" s="335">
        <v>540000</v>
      </c>
      <c r="D74" s="335">
        <v>0</v>
      </c>
      <c r="E74" s="335">
        <v>540000</v>
      </c>
    </row>
    <row r="75" spans="1:6">
      <c r="A75" s="326" t="s">
        <v>545</v>
      </c>
      <c r="B75" s="326" t="s">
        <v>544</v>
      </c>
      <c r="C75" s="335">
        <v>5969546</v>
      </c>
      <c r="D75" s="335">
        <v>25427</v>
      </c>
      <c r="E75" s="335">
        <v>5994973</v>
      </c>
    </row>
    <row r="76" spans="1:6">
      <c r="A76" s="326" t="s">
        <v>892</v>
      </c>
      <c r="B76" s="326" t="s">
        <v>893</v>
      </c>
      <c r="C76" s="335">
        <v>0</v>
      </c>
      <c r="D76" s="335">
        <v>17437</v>
      </c>
      <c r="E76" s="335">
        <v>17437</v>
      </c>
    </row>
    <row r="77" spans="1:6" ht="39.6">
      <c r="A77" s="327" t="s">
        <v>894</v>
      </c>
      <c r="B77" s="327" t="s">
        <v>895</v>
      </c>
      <c r="C77" s="336">
        <v>0</v>
      </c>
      <c r="D77" s="336">
        <v>17437</v>
      </c>
      <c r="E77" s="336">
        <v>17437</v>
      </c>
      <c r="F77" s="328"/>
    </row>
    <row r="78" spans="1:6" ht="26.4">
      <c r="A78" s="326" t="s">
        <v>547</v>
      </c>
      <c r="B78" s="326" t="s">
        <v>546</v>
      </c>
      <c r="C78" s="335">
        <v>5969046</v>
      </c>
      <c r="D78" s="335">
        <v>1490</v>
      </c>
      <c r="E78" s="335">
        <v>5970536</v>
      </c>
    </row>
    <row r="79" spans="1:6">
      <c r="A79" s="327" t="s">
        <v>549</v>
      </c>
      <c r="B79" s="327" t="s">
        <v>548</v>
      </c>
      <c r="C79" s="336">
        <v>156973</v>
      </c>
      <c r="D79" s="336">
        <v>0</v>
      </c>
      <c r="E79" s="336">
        <v>156973</v>
      </c>
    </row>
    <row r="80" spans="1:6">
      <c r="A80" s="327" t="s">
        <v>551</v>
      </c>
      <c r="B80" s="327" t="s">
        <v>550</v>
      </c>
      <c r="C80" s="336">
        <v>3126</v>
      </c>
      <c r="D80" s="336">
        <v>155</v>
      </c>
      <c r="E80" s="336">
        <v>3281</v>
      </c>
    </row>
    <row r="81" spans="1:5">
      <c r="A81" s="327" t="s">
        <v>553</v>
      </c>
      <c r="B81" s="327" t="s">
        <v>552</v>
      </c>
      <c r="C81" s="336">
        <v>846361</v>
      </c>
      <c r="D81" s="336">
        <v>990</v>
      </c>
      <c r="E81" s="336">
        <v>847351</v>
      </c>
    </row>
    <row r="82" spans="1:5">
      <c r="A82" s="327" t="s">
        <v>555</v>
      </c>
      <c r="B82" s="327" t="s">
        <v>554</v>
      </c>
      <c r="C82" s="336">
        <v>4962586</v>
      </c>
      <c r="D82" s="336">
        <v>345</v>
      </c>
      <c r="E82" s="336">
        <v>4962931</v>
      </c>
    </row>
    <row r="83" spans="1:5" ht="26.4">
      <c r="A83" s="326" t="s">
        <v>557</v>
      </c>
      <c r="B83" s="326" t="s">
        <v>556</v>
      </c>
      <c r="C83" s="335">
        <v>500</v>
      </c>
      <c r="D83" s="335">
        <v>6500</v>
      </c>
      <c r="E83" s="335">
        <v>7000</v>
      </c>
    </row>
    <row r="84" spans="1:5">
      <c r="A84" s="327" t="s">
        <v>896</v>
      </c>
      <c r="B84" s="327" t="s">
        <v>897</v>
      </c>
      <c r="C84" s="336">
        <v>0</v>
      </c>
      <c r="D84" s="336">
        <v>5000</v>
      </c>
      <c r="E84" s="336">
        <v>5000</v>
      </c>
    </row>
    <row r="85" spans="1:5">
      <c r="A85" s="327" t="s">
        <v>559</v>
      </c>
      <c r="B85" s="327" t="s">
        <v>558</v>
      </c>
      <c r="C85" s="336">
        <v>500</v>
      </c>
      <c r="D85" s="336">
        <v>1500</v>
      </c>
      <c r="E85" s="336">
        <v>2000</v>
      </c>
    </row>
    <row r="86" spans="1:5" ht="14.4">
      <c r="A86" s="234"/>
      <c r="B86" s="234"/>
      <c r="C86" s="337"/>
      <c r="D86" s="337"/>
      <c r="E86" s="337"/>
    </row>
    <row r="87" spans="1:5">
      <c r="A87" s="329" t="s">
        <v>116</v>
      </c>
      <c r="B87" s="326" t="s">
        <v>430</v>
      </c>
      <c r="C87" s="335">
        <v>85556757</v>
      </c>
      <c r="D87" s="335">
        <v>867020</v>
      </c>
      <c r="E87" s="335">
        <v>86423777</v>
      </c>
    </row>
    <row r="88" spans="1:5" s="341" customFormat="1" ht="12">
      <c r="A88" s="343" t="s">
        <v>734</v>
      </c>
      <c r="B88" s="343" t="s">
        <v>733</v>
      </c>
      <c r="C88" s="344" t="s">
        <v>735</v>
      </c>
      <c r="D88" s="344" t="s">
        <v>874</v>
      </c>
      <c r="E88" s="344" t="s">
        <v>875</v>
      </c>
    </row>
    <row r="89" spans="1:5">
      <c r="A89" s="12" t="s">
        <v>560</v>
      </c>
      <c r="B89" s="11"/>
      <c r="C89" s="11"/>
      <c r="D89" s="11"/>
      <c r="E89" s="10"/>
    </row>
    <row r="90" spans="1:5">
      <c r="A90" s="326" t="s">
        <v>562</v>
      </c>
      <c r="B90" s="326" t="s">
        <v>561</v>
      </c>
      <c r="C90" s="335">
        <v>5560562</v>
      </c>
      <c r="D90" s="335">
        <v>-10768</v>
      </c>
      <c r="E90" s="335">
        <v>5549794</v>
      </c>
    </row>
    <row r="91" spans="1:5">
      <c r="A91" s="326" t="s">
        <v>564</v>
      </c>
      <c r="B91" s="326" t="s">
        <v>563</v>
      </c>
      <c r="C91" s="335">
        <v>1290987</v>
      </c>
      <c r="D91" s="345">
        <v>0</v>
      </c>
      <c r="E91" s="345">
        <v>1290987</v>
      </c>
    </row>
    <row r="92" spans="1:5">
      <c r="A92" s="326" t="s">
        <v>566</v>
      </c>
      <c r="B92" s="326" t="s">
        <v>565</v>
      </c>
      <c r="C92" s="335">
        <v>7348770</v>
      </c>
      <c r="D92" s="345">
        <v>-1890642</v>
      </c>
      <c r="E92" s="345">
        <v>5458128</v>
      </c>
    </row>
    <row r="93" spans="1:5">
      <c r="A93" s="326" t="s">
        <v>568</v>
      </c>
      <c r="B93" s="326" t="s">
        <v>567</v>
      </c>
      <c r="C93" s="335">
        <v>742343</v>
      </c>
      <c r="D93" s="345">
        <v>88002</v>
      </c>
      <c r="E93" s="345">
        <v>830345</v>
      </c>
    </row>
    <row r="94" spans="1:5">
      <c r="A94" s="326" t="s">
        <v>570</v>
      </c>
      <c r="B94" s="326" t="s">
        <v>569</v>
      </c>
      <c r="C94" s="335">
        <v>10454179</v>
      </c>
      <c r="D94" s="345">
        <v>490902</v>
      </c>
      <c r="E94" s="345">
        <v>10945081</v>
      </c>
    </row>
    <row r="95" spans="1:5">
      <c r="A95" s="326" t="s">
        <v>572</v>
      </c>
      <c r="B95" s="326" t="s">
        <v>571</v>
      </c>
      <c r="C95" s="335">
        <v>192508</v>
      </c>
      <c r="D95" s="345">
        <v>26855</v>
      </c>
      <c r="E95" s="345">
        <v>219363</v>
      </c>
    </row>
    <row r="96" spans="1:5">
      <c r="A96" s="326" t="s">
        <v>574</v>
      </c>
      <c r="B96" s="326" t="s">
        <v>573</v>
      </c>
      <c r="C96" s="335">
        <v>8304308</v>
      </c>
      <c r="D96" s="345">
        <v>613653</v>
      </c>
      <c r="E96" s="345">
        <v>8917961</v>
      </c>
    </row>
    <row r="97" spans="1:5">
      <c r="A97" s="326" t="s">
        <v>576</v>
      </c>
      <c r="B97" s="326" t="s">
        <v>575</v>
      </c>
      <c r="C97" s="335">
        <v>37881014</v>
      </c>
      <c r="D97" s="345">
        <v>1517047</v>
      </c>
      <c r="E97" s="345">
        <v>39398061</v>
      </c>
    </row>
    <row r="98" spans="1:5">
      <c r="A98" s="326" t="s">
        <v>578</v>
      </c>
      <c r="B98" s="326" t="s">
        <v>577</v>
      </c>
      <c r="C98" s="335">
        <v>13782086</v>
      </c>
      <c r="D98" s="335">
        <v>31971</v>
      </c>
      <c r="E98" s="335">
        <v>13814057</v>
      </c>
    </row>
    <row r="99" spans="1:5">
      <c r="A99" s="12" t="s">
        <v>579</v>
      </c>
      <c r="B99" s="11"/>
      <c r="C99" s="11"/>
      <c r="D99" s="11"/>
      <c r="E99" s="10"/>
    </row>
    <row r="100" spans="1:5">
      <c r="A100" s="326" t="s">
        <v>0</v>
      </c>
      <c r="B100" s="326" t="s">
        <v>580</v>
      </c>
      <c r="C100" s="335">
        <v>46749830</v>
      </c>
      <c r="D100" s="335">
        <v>217331</v>
      </c>
      <c r="E100" s="335">
        <v>46967161</v>
      </c>
    </row>
    <row r="101" spans="1:5">
      <c r="A101" s="326" t="s">
        <v>582</v>
      </c>
      <c r="B101" s="326" t="s">
        <v>581</v>
      </c>
      <c r="C101" s="335">
        <v>37688654</v>
      </c>
      <c r="D101" s="335">
        <v>123697</v>
      </c>
      <c r="E101" s="335">
        <v>37812351</v>
      </c>
    </row>
    <row r="102" spans="1:5">
      <c r="A102" s="327" t="s">
        <v>584</v>
      </c>
      <c r="B102" s="327" t="s">
        <v>583</v>
      </c>
      <c r="C102" s="336">
        <v>35740688</v>
      </c>
      <c r="D102" s="336">
        <v>-97256</v>
      </c>
      <c r="E102" s="336">
        <v>35643432</v>
      </c>
    </row>
    <row r="103" spans="1:5">
      <c r="A103" s="327" t="s">
        <v>586</v>
      </c>
      <c r="B103" s="327" t="s">
        <v>585</v>
      </c>
      <c r="C103" s="336">
        <v>627300</v>
      </c>
      <c r="D103" s="336">
        <v>78698</v>
      </c>
      <c r="E103" s="336">
        <v>705998</v>
      </c>
    </row>
    <row r="104" spans="1:5" ht="26.4">
      <c r="A104" s="327" t="s">
        <v>588</v>
      </c>
      <c r="B104" s="327" t="s">
        <v>587</v>
      </c>
      <c r="C104" s="336">
        <v>1320666</v>
      </c>
      <c r="D104" s="336">
        <v>142255</v>
      </c>
      <c r="E104" s="336">
        <v>1462921</v>
      </c>
    </row>
    <row r="105" spans="1:5" ht="26.4">
      <c r="A105" s="326" t="s">
        <v>590</v>
      </c>
      <c r="B105" s="326" t="s">
        <v>589</v>
      </c>
      <c r="C105" s="335">
        <v>9061176</v>
      </c>
      <c r="D105" s="335">
        <v>93634</v>
      </c>
      <c r="E105" s="335">
        <v>9154810</v>
      </c>
    </row>
    <row r="106" spans="1:5">
      <c r="A106" s="327" t="s">
        <v>592</v>
      </c>
      <c r="B106" s="327" t="s">
        <v>591</v>
      </c>
      <c r="C106" s="336">
        <v>8888919</v>
      </c>
      <c r="D106" s="336">
        <v>32584</v>
      </c>
      <c r="E106" s="336">
        <v>8921503</v>
      </c>
    </row>
    <row r="107" spans="1:5">
      <c r="A107" s="327" t="s">
        <v>594</v>
      </c>
      <c r="B107" s="327" t="s">
        <v>593</v>
      </c>
      <c r="C107" s="336">
        <v>172257</v>
      </c>
      <c r="D107" s="336">
        <v>61050</v>
      </c>
      <c r="E107" s="336">
        <v>233307</v>
      </c>
    </row>
    <row r="108" spans="1:5">
      <c r="A108" s="326" t="s">
        <v>1</v>
      </c>
      <c r="B108" s="326" t="s">
        <v>595</v>
      </c>
      <c r="C108" s="335">
        <v>21054024</v>
      </c>
      <c r="D108" s="335">
        <v>-2279</v>
      </c>
      <c r="E108" s="335">
        <v>21051745</v>
      </c>
    </row>
    <row r="109" spans="1:5">
      <c r="A109" s="326" t="s">
        <v>597</v>
      </c>
      <c r="B109" s="326" t="s">
        <v>596</v>
      </c>
      <c r="C109" s="335">
        <v>102464</v>
      </c>
      <c r="D109" s="335">
        <v>4000</v>
      </c>
      <c r="E109" s="335">
        <v>106464</v>
      </c>
    </row>
    <row r="110" spans="1:5">
      <c r="A110" s="327" t="s">
        <v>599</v>
      </c>
      <c r="B110" s="327" t="s">
        <v>598</v>
      </c>
      <c r="C110" s="336">
        <v>38230</v>
      </c>
      <c r="D110" s="336">
        <v>40</v>
      </c>
      <c r="E110" s="336">
        <v>38270</v>
      </c>
    </row>
    <row r="111" spans="1:5">
      <c r="A111" s="327" t="s">
        <v>601</v>
      </c>
      <c r="B111" s="327" t="s">
        <v>600</v>
      </c>
      <c r="C111" s="336">
        <v>64234</v>
      </c>
      <c r="D111" s="336">
        <v>3960</v>
      </c>
      <c r="E111" s="336">
        <v>68194</v>
      </c>
    </row>
    <row r="112" spans="1:5">
      <c r="A112" s="326" t="s">
        <v>603</v>
      </c>
      <c r="B112" s="326" t="s">
        <v>602</v>
      </c>
      <c r="C112" s="335">
        <v>13886048</v>
      </c>
      <c r="D112" s="335">
        <v>-24064</v>
      </c>
      <c r="E112" s="335">
        <v>13861984</v>
      </c>
    </row>
    <row r="113" spans="1:5">
      <c r="A113" s="327" t="s">
        <v>605</v>
      </c>
      <c r="B113" s="327" t="s">
        <v>604</v>
      </c>
      <c r="C113" s="336">
        <v>182689</v>
      </c>
      <c r="D113" s="336">
        <v>51</v>
      </c>
      <c r="E113" s="336">
        <v>182740</v>
      </c>
    </row>
    <row r="114" spans="1:5">
      <c r="A114" s="327" t="s">
        <v>607</v>
      </c>
      <c r="B114" s="327" t="s">
        <v>606</v>
      </c>
      <c r="C114" s="336">
        <v>3530746</v>
      </c>
      <c r="D114" s="336">
        <v>0</v>
      </c>
      <c r="E114" s="336">
        <v>3530746</v>
      </c>
    </row>
    <row r="115" spans="1:5">
      <c r="A115" s="327" t="s">
        <v>609</v>
      </c>
      <c r="B115" s="327" t="s">
        <v>608</v>
      </c>
      <c r="C115" s="336">
        <v>3125909</v>
      </c>
      <c r="D115" s="336">
        <v>-1784</v>
      </c>
      <c r="E115" s="336">
        <v>3124125</v>
      </c>
    </row>
    <row r="116" spans="1:5">
      <c r="A116" s="327" t="s">
        <v>611</v>
      </c>
      <c r="B116" s="327" t="s">
        <v>610</v>
      </c>
      <c r="C116" s="336">
        <v>5918762</v>
      </c>
      <c r="D116" s="336">
        <v>-14662</v>
      </c>
      <c r="E116" s="336">
        <v>5904100</v>
      </c>
    </row>
    <row r="117" spans="1:5">
      <c r="A117" s="327" t="s">
        <v>613</v>
      </c>
      <c r="B117" s="327" t="s">
        <v>612</v>
      </c>
      <c r="C117" s="336">
        <v>544129</v>
      </c>
      <c r="D117" s="336">
        <v>80</v>
      </c>
      <c r="E117" s="336">
        <v>544209</v>
      </c>
    </row>
    <row r="118" spans="1:5">
      <c r="A118" s="327" t="s">
        <v>615</v>
      </c>
      <c r="B118" s="327" t="s">
        <v>614</v>
      </c>
      <c r="C118" s="336">
        <v>439236</v>
      </c>
      <c r="D118" s="336">
        <v>0</v>
      </c>
      <c r="E118" s="336">
        <v>439236</v>
      </c>
    </row>
    <row r="119" spans="1:5">
      <c r="A119" s="327" t="s">
        <v>617</v>
      </c>
      <c r="B119" s="327" t="s">
        <v>616</v>
      </c>
      <c r="C119" s="336">
        <v>105100</v>
      </c>
      <c r="D119" s="336">
        <v>-7749</v>
      </c>
      <c r="E119" s="336">
        <v>97351</v>
      </c>
    </row>
    <row r="120" spans="1:5" ht="26.4">
      <c r="A120" s="327" t="s">
        <v>619</v>
      </c>
      <c r="B120" s="327" t="s">
        <v>618</v>
      </c>
      <c r="C120" s="336">
        <v>39477</v>
      </c>
      <c r="D120" s="336">
        <v>0</v>
      </c>
      <c r="E120" s="336">
        <v>39477</v>
      </c>
    </row>
    <row r="121" spans="1:5" ht="26.4">
      <c r="A121" s="326" t="s">
        <v>621</v>
      </c>
      <c r="B121" s="326" t="s">
        <v>620</v>
      </c>
      <c r="C121" s="335">
        <v>6795207</v>
      </c>
      <c r="D121" s="335">
        <v>35927</v>
      </c>
      <c r="E121" s="335">
        <v>6831134</v>
      </c>
    </row>
    <row r="122" spans="1:5">
      <c r="A122" s="327" t="s">
        <v>623</v>
      </c>
      <c r="B122" s="327" t="s">
        <v>622</v>
      </c>
      <c r="C122" s="336">
        <v>714441</v>
      </c>
      <c r="D122" s="336">
        <v>56417</v>
      </c>
      <c r="E122" s="336">
        <v>770858</v>
      </c>
    </row>
    <row r="123" spans="1:5">
      <c r="A123" s="327" t="s">
        <v>625</v>
      </c>
      <c r="B123" s="327" t="s">
        <v>624</v>
      </c>
      <c r="C123" s="336">
        <v>1078901</v>
      </c>
      <c r="D123" s="336">
        <v>5719</v>
      </c>
      <c r="E123" s="336">
        <v>1084620</v>
      </c>
    </row>
    <row r="124" spans="1:5" ht="26.4">
      <c r="A124" s="327" t="s">
        <v>627</v>
      </c>
      <c r="B124" s="327" t="s">
        <v>626</v>
      </c>
      <c r="C124" s="336">
        <v>123601</v>
      </c>
      <c r="D124" s="336">
        <v>0</v>
      </c>
      <c r="E124" s="336">
        <v>123601</v>
      </c>
    </row>
    <row r="125" spans="1:5">
      <c r="A125" s="327" t="s">
        <v>629</v>
      </c>
      <c r="B125" s="327" t="s">
        <v>628</v>
      </c>
      <c r="C125" s="336">
        <v>972059</v>
      </c>
      <c r="D125" s="336">
        <v>-40646</v>
      </c>
      <c r="E125" s="336">
        <v>931413</v>
      </c>
    </row>
    <row r="126" spans="1:5" ht="26.4">
      <c r="A126" s="327" t="s">
        <v>631</v>
      </c>
      <c r="B126" s="327" t="s">
        <v>630</v>
      </c>
      <c r="C126" s="336">
        <v>3588971</v>
      </c>
      <c r="D126" s="336">
        <v>15585</v>
      </c>
      <c r="E126" s="336">
        <v>3604556</v>
      </c>
    </row>
    <row r="127" spans="1:5">
      <c r="A127" s="327" t="s">
        <v>633</v>
      </c>
      <c r="B127" s="327" t="s">
        <v>632</v>
      </c>
      <c r="C127" s="336">
        <v>253577</v>
      </c>
      <c r="D127" s="336">
        <v>-1148</v>
      </c>
      <c r="E127" s="336">
        <v>252429</v>
      </c>
    </row>
    <row r="128" spans="1:5">
      <c r="A128" s="327" t="s">
        <v>635</v>
      </c>
      <c r="B128" s="327" t="s">
        <v>634</v>
      </c>
      <c r="C128" s="336">
        <v>3000</v>
      </c>
      <c r="D128" s="336">
        <v>0</v>
      </c>
      <c r="E128" s="336">
        <v>3000</v>
      </c>
    </row>
    <row r="129" spans="1:5">
      <c r="A129" s="327" t="s">
        <v>637</v>
      </c>
      <c r="B129" s="327" t="s">
        <v>636</v>
      </c>
      <c r="C129" s="336">
        <v>60657</v>
      </c>
      <c r="D129" s="336">
        <v>0</v>
      </c>
      <c r="E129" s="336">
        <v>60657</v>
      </c>
    </row>
    <row r="130" spans="1:5">
      <c r="A130" s="326" t="s">
        <v>639</v>
      </c>
      <c r="B130" s="326" t="s">
        <v>638</v>
      </c>
      <c r="C130" s="335">
        <v>31419</v>
      </c>
      <c r="D130" s="335">
        <v>0</v>
      </c>
      <c r="E130" s="335">
        <v>31419</v>
      </c>
    </row>
    <row r="131" spans="1:5">
      <c r="A131" s="326" t="s">
        <v>641</v>
      </c>
      <c r="B131" s="326" t="s">
        <v>640</v>
      </c>
      <c r="C131" s="335">
        <v>238886</v>
      </c>
      <c r="D131" s="335">
        <v>-18142</v>
      </c>
      <c r="E131" s="335">
        <v>220744</v>
      </c>
    </row>
    <row r="132" spans="1:5">
      <c r="A132" s="327" t="s">
        <v>643</v>
      </c>
      <c r="B132" s="327" t="s">
        <v>642</v>
      </c>
      <c r="C132" s="336">
        <v>238886</v>
      </c>
      <c r="D132" s="336">
        <v>-18145</v>
      </c>
      <c r="E132" s="336">
        <v>220741</v>
      </c>
    </row>
    <row r="133" spans="1:5">
      <c r="A133" s="327" t="s">
        <v>898</v>
      </c>
      <c r="B133" s="327" t="s">
        <v>899</v>
      </c>
      <c r="C133" s="336">
        <v>0</v>
      </c>
      <c r="D133" s="336">
        <v>3</v>
      </c>
      <c r="E133" s="336">
        <v>3</v>
      </c>
    </row>
    <row r="134" spans="1:5">
      <c r="A134" s="326" t="s">
        <v>645</v>
      </c>
      <c r="B134" s="326" t="s">
        <v>644</v>
      </c>
      <c r="C134" s="335">
        <v>1830134</v>
      </c>
      <c r="D134" s="335">
        <v>52762</v>
      </c>
      <c r="E134" s="335">
        <v>1882896</v>
      </c>
    </row>
    <row r="135" spans="1:5" ht="26.4">
      <c r="A135" s="326" t="s">
        <v>647</v>
      </c>
      <c r="B135" s="326" t="s">
        <v>646</v>
      </c>
      <c r="C135" s="335">
        <v>1830134</v>
      </c>
      <c r="D135" s="335">
        <v>52762</v>
      </c>
      <c r="E135" s="335">
        <v>1882896</v>
      </c>
    </row>
    <row r="136" spans="1:5" ht="26.4">
      <c r="A136" s="327" t="s">
        <v>649</v>
      </c>
      <c r="B136" s="327" t="s">
        <v>648</v>
      </c>
      <c r="C136" s="336">
        <v>1830134</v>
      </c>
      <c r="D136" s="336">
        <v>52762</v>
      </c>
      <c r="E136" s="336">
        <v>1882896</v>
      </c>
    </row>
    <row r="137" spans="1:5">
      <c r="A137" s="326" t="s">
        <v>651</v>
      </c>
      <c r="B137" s="326" t="s">
        <v>650</v>
      </c>
      <c r="C137" s="335">
        <v>1298784</v>
      </c>
      <c r="D137" s="335">
        <v>0</v>
      </c>
      <c r="E137" s="335">
        <v>1298784</v>
      </c>
    </row>
    <row r="138" spans="1:5">
      <c r="A138" s="326" t="s">
        <v>653</v>
      </c>
      <c r="B138" s="326" t="s">
        <v>652</v>
      </c>
      <c r="C138" s="335">
        <v>60</v>
      </c>
      <c r="D138" s="335">
        <v>0</v>
      </c>
      <c r="E138" s="335">
        <v>60</v>
      </c>
    </row>
    <row r="139" spans="1:5" ht="26.4">
      <c r="A139" s="327" t="s">
        <v>655</v>
      </c>
      <c r="B139" s="327" t="s">
        <v>654</v>
      </c>
      <c r="C139" s="336">
        <v>60</v>
      </c>
      <c r="D139" s="336">
        <v>0</v>
      </c>
      <c r="E139" s="336">
        <v>60</v>
      </c>
    </row>
    <row r="140" spans="1:5">
      <c r="A140" s="326" t="s">
        <v>657</v>
      </c>
      <c r="B140" s="326" t="s">
        <v>656</v>
      </c>
      <c r="C140" s="335">
        <v>1298724</v>
      </c>
      <c r="D140" s="335">
        <v>0</v>
      </c>
      <c r="E140" s="335">
        <v>1298724</v>
      </c>
    </row>
    <row r="141" spans="1:5">
      <c r="A141" s="327" t="s">
        <v>659</v>
      </c>
      <c r="B141" s="327" t="s">
        <v>658</v>
      </c>
      <c r="C141" s="336">
        <v>1233965</v>
      </c>
      <c r="D141" s="336">
        <v>0</v>
      </c>
      <c r="E141" s="336">
        <v>1233965</v>
      </c>
    </row>
    <row r="142" spans="1:5">
      <c r="A142" s="327" t="s">
        <v>661</v>
      </c>
      <c r="B142" s="327" t="s">
        <v>660</v>
      </c>
      <c r="C142" s="336">
        <v>64759</v>
      </c>
      <c r="D142" s="336">
        <v>0</v>
      </c>
      <c r="E142" s="336">
        <v>64759</v>
      </c>
    </row>
    <row r="143" spans="1:5">
      <c r="A143" s="326" t="s">
        <v>2</v>
      </c>
      <c r="B143" s="326" t="s">
        <v>662</v>
      </c>
      <c r="C143" s="335">
        <v>9476111</v>
      </c>
      <c r="D143" s="335">
        <v>673372</v>
      </c>
      <c r="E143" s="335">
        <v>10149483</v>
      </c>
    </row>
    <row r="144" spans="1:5">
      <c r="A144" s="326" t="s">
        <v>664</v>
      </c>
      <c r="B144" s="326" t="s">
        <v>663</v>
      </c>
      <c r="C144" s="335">
        <v>145442</v>
      </c>
      <c r="D144" s="335">
        <v>23906</v>
      </c>
      <c r="E144" s="335">
        <v>169348</v>
      </c>
    </row>
    <row r="145" spans="1:5">
      <c r="A145" s="327" t="s">
        <v>666</v>
      </c>
      <c r="B145" s="327" t="s">
        <v>665</v>
      </c>
      <c r="C145" s="336">
        <v>1</v>
      </c>
      <c r="D145" s="336">
        <v>10745</v>
      </c>
      <c r="E145" s="336">
        <v>10746</v>
      </c>
    </row>
    <row r="146" spans="1:5">
      <c r="A146" s="327" t="s">
        <v>668</v>
      </c>
      <c r="B146" s="327" t="s">
        <v>667</v>
      </c>
      <c r="C146" s="336">
        <v>46772</v>
      </c>
      <c r="D146" s="336">
        <v>0</v>
      </c>
      <c r="E146" s="336">
        <v>46772</v>
      </c>
    </row>
    <row r="147" spans="1:5">
      <c r="A147" s="327" t="s">
        <v>900</v>
      </c>
      <c r="B147" s="327" t="s">
        <v>901</v>
      </c>
      <c r="C147" s="336">
        <v>0</v>
      </c>
      <c r="D147" s="336">
        <v>3800</v>
      </c>
      <c r="E147" s="336">
        <v>3800</v>
      </c>
    </row>
    <row r="148" spans="1:5">
      <c r="A148" s="327" t="s">
        <v>670</v>
      </c>
      <c r="B148" s="327" t="s">
        <v>669</v>
      </c>
      <c r="C148" s="336">
        <v>98669</v>
      </c>
      <c r="D148" s="336">
        <v>9361</v>
      </c>
      <c r="E148" s="336">
        <v>108030</v>
      </c>
    </row>
    <row r="149" spans="1:5">
      <c r="A149" s="326" t="s">
        <v>672</v>
      </c>
      <c r="B149" s="326" t="s">
        <v>671</v>
      </c>
      <c r="C149" s="335">
        <v>9330669</v>
      </c>
      <c r="D149" s="335">
        <v>649466</v>
      </c>
      <c r="E149" s="335">
        <v>9980135</v>
      </c>
    </row>
    <row r="150" spans="1:5">
      <c r="A150" s="327" t="s">
        <v>674</v>
      </c>
      <c r="B150" s="327" t="s">
        <v>673</v>
      </c>
      <c r="C150" s="336">
        <v>142241</v>
      </c>
      <c r="D150" s="336">
        <v>4337</v>
      </c>
      <c r="E150" s="336">
        <v>146578</v>
      </c>
    </row>
    <row r="151" spans="1:5">
      <c r="A151" s="327" t="s">
        <v>676</v>
      </c>
      <c r="B151" s="327" t="s">
        <v>675</v>
      </c>
      <c r="C151" s="336">
        <v>39000</v>
      </c>
      <c r="D151" s="336">
        <v>-39000</v>
      </c>
      <c r="E151" s="336">
        <v>0</v>
      </c>
    </row>
    <row r="152" spans="1:5">
      <c r="A152" s="327" t="s">
        <v>678</v>
      </c>
      <c r="B152" s="327" t="s">
        <v>677</v>
      </c>
      <c r="C152" s="336">
        <v>655816</v>
      </c>
      <c r="D152" s="336">
        <v>246043</v>
      </c>
      <c r="E152" s="336">
        <v>901859</v>
      </c>
    </row>
    <row r="153" spans="1:5">
      <c r="A153" s="327" t="s">
        <v>680</v>
      </c>
      <c r="B153" s="327" t="s">
        <v>679</v>
      </c>
      <c r="C153" s="336">
        <v>809742</v>
      </c>
      <c r="D153" s="336">
        <v>212267</v>
      </c>
      <c r="E153" s="336">
        <v>1022009</v>
      </c>
    </row>
    <row r="154" spans="1:5">
      <c r="A154" s="327" t="s">
        <v>682</v>
      </c>
      <c r="B154" s="327" t="s">
        <v>681</v>
      </c>
      <c r="C154" s="336">
        <v>7660206</v>
      </c>
      <c r="D154" s="336">
        <v>225819</v>
      </c>
      <c r="E154" s="336">
        <v>7886025</v>
      </c>
    </row>
    <row r="155" spans="1:5">
      <c r="A155" s="327" t="s">
        <v>684</v>
      </c>
      <c r="B155" s="327" t="s">
        <v>683</v>
      </c>
      <c r="C155" s="336">
        <v>23664</v>
      </c>
      <c r="D155" s="336">
        <v>0</v>
      </c>
      <c r="E155" s="336">
        <v>23664</v>
      </c>
    </row>
    <row r="156" spans="1:5">
      <c r="A156" s="326" t="s">
        <v>686</v>
      </c>
      <c r="B156" s="326" t="s">
        <v>685</v>
      </c>
      <c r="C156" s="335">
        <v>4451220</v>
      </c>
      <c r="D156" s="335">
        <v>-87250</v>
      </c>
      <c r="E156" s="335">
        <v>4363970</v>
      </c>
    </row>
    <row r="157" spans="1:5">
      <c r="A157" s="326" t="s">
        <v>688</v>
      </c>
      <c r="B157" s="326" t="s">
        <v>687</v>
      </c>
      <c r="C157" s="335">
        <v>1288483</v>
      </c>
      <c r="D157" s="335">
        <v>1500</v>
      </c>
      <c r="E157" s="335">
        <v>1289983</v>
      </c>
    </row>
    <row r="158" spans="1:5">
      <c r="A158" s="327" t="s">
        <v>690</v>
      </c>
      <c r="B158" s="327" t="s">
        <v>689</v>
      </c>
      <c r="C158" s="336">
        <v>14280</v>
      </c>
      <c r="D158" s="336">
        <v>0</v>
      </c>
      <c r="E158" s="336">
        <v>14280</v>
      </c>
    </row>
    <row r="159" spans="1:5">
      <c r="A159" s="327" t="s">
        <v>692</v>
      </c>
      <c r="B159" s="327" t="s">
        <v>691</v>
      </c>
      <c r="C159" s="336">
        <v>429001</v>
      </c>
      <c r="D159" s="336">
        <v>1500</v>
      </c>
      <c r="E159" s="336">
        <v>430501</v>
      </c>
    </row>
    <row r="160" spans="1:5">
      <c r="A160" s="327" t="s">
        <v>694</v>
      </c>
      <c r="B160" s="327" t="s">
        <v>693</v>
      </c>
      <c r="C160" s="336">
        <v>286556</v>
      </c>
      <c r="D160" s="336">
        <v>0</v>
      </c>
      <c r="E160" s="336">
        <v>286556</v>
      </c>
    </row>
    <row r="161" spans="1:5">
      <c r="A161" s="327" t="s">
        <v>696</v>
      </c>
      <c r="B161" s="327" t="s">
        <v>695</v>
      </c>
      <c r="C161" s="336">
        <v>259183</v>
      </c>
      <c r="D161" s="336">
        <v>0</v>
      </c>
      <c r="E161" s="336">
        <v>259183</v>
      </c>
    </row>
    <row r="162" spans="1:5">
      <c r="A162" s="327" t="s">
        <v>698</v>
      </c>
      <c r="B162" s="327" t="s">
        <v>697</v>
      </c>
      <c r="C162" s="336">
        <v>299463</v>
      </c>
      <c r="D162" s="336">
        <v>0</v>
      </c>
      <c r="E162" s="336">
        <v>299463</v>
      </c>
    </row>
    <row r="163" spans="1:5">
      <c r="A163" s="326" t="s">
        <v>700</v>
      </c>
      <c r="B163" s="326" t="s">
        <v>699</v>
      </c>
      <c r="C163" s="335">
        <v>569560</v>
      </c>
      <c r="D163" s="335">
        <v>4500</v>
      </c>
      <c r="E163" s="335">
        <v>574060</v>
      </c>
    </row>
    <row r="164" spans="1:5">
      <c r="A164" s="327" t="s">
        <v>702</v>
      </c>
      <c r="B164" s="327" t="s">
        <v>701</v>
      </c>
      <c r="C164" s="336">
        <v>7640</v>
      </c>
      <c r="D164" s="336">
        <v>4500</v>
      </c>
      <c r="E164" s="336">
        <v>12140</v>
      </c>
    </row>
    <row r="165" spans="1:5">
      <c r="A165" s="327" t="s">
        <v>704</v>
      </c>
      <c r="B165" s="327" t="s">
        <v>703</v>
      </c>
      <c r="C165" s="336">
        <v>10000</v>
      </c>
      <c r="D165" s="336">
        <v>0</v>
      </c>
      <c r="E165" s="336">
        <v>10000</v>
      </c>
    </row>
    <row r="166" spans="1:5">
      <c r="A166" s="327" t="s">
        <v>706</v>
      </c>
      <c r="B166" s="327" t="s">
        <v>705</v>
      </c>
      <c r="C166" s="336">
        <v>551920</v>
      </c>
      <c r="D166" s="336">
        <v>0</v>
      </c>
      <c r="E166" s="336">
        <v>551920</v>
      </c>
    </row>
    <row r="167" spans="1:5" ht="26.4">
      <c r="A167" s="326" t="s">
        <v>708</v>
      </c>
      <c r="B167" s="326" t="s">
        <v>707</v>
      </c>
      <c r="C167" s="335">
        <v>2592337</v>
      </c>
      <c r="D167" s="335">
        <v>-93250</v>
      </c>
      <c r="E167" s="335">
        <v>2499087</v>
      </c>
    </row>
    <row r="168" spans="1:5">
      <c r="A168" s="327" t="s">
        <v>710</v>
      </c>
      <c r="B168" s="327" t="s">
        <v>709</v>
      </c>
      <c r="C168" s="336">
        <v>1859036</v>
      </c>
      <c r="D168" s="336">
        <v>-94000</v>
      </c>
      <c r="E168" s="336">
        <v>1765036</v>
      </c>
    </row>
    <row r="169" spans="1:5" ht="26.4">
      <c r="A169" s="327" t="s">
        <v>712</v>
      </c>
      <c r="B169" s="327" t="s">
        <v>711</v>
      </c>
      <c r="C169" s="336">
        <v>733301</v>
      </c>
      <c r="D169" s="336">
        <v>750</v>
      </c>
      <c r="E169" s="336">
        <v>734051</v>
      </c>
    </row>
    <row r="170" spans="1:5" ht="26.4">
      <c r="A170" s="326" t="s">
        <v>714</v>
      </c>
      <c r="B170" s="326" t="s">
        <v>713</v>
      </c>
      <c r="C170" s="335">
        <v>840</v>
      </c>
      <c r="D170" s="335">
        <v>0</v>
      </c>
      <c r="E170" s="335">
        <v>840</v>
      </c>
    </row>
    <row r="171" spans="1:5" ht="26.4">
      <c r="A171" s="327" t="s">
        <v>716</v>
      </c>
      <c r="B171" s="327" t="s">
        <v>715</v>
      </c>
      <c r="C171" s="336">
        <v>840</v>
      </c>
      <c r="D171" s="336">
        <v>0</v>
      </c>
      <c r="E171" s="336">
        <v>840</v>
      </c>
    </row>
    <row r="172" spans="1:5" ht="26.4">
      <c r="A172" s="326" t="s">
        <v>718</v>
      </c>
      <c r="B172" s="326" t="s">
        <v>717</v>
      </c>
      <c r="C172" s="335">
        <v>696654</v>
      </c>
      <c r="D172" s="335">
        <v>0</v>
      </c>
      <c r="E172" s="335">
        <v>696654</v>
      </c>
    </row>
    <row r="173" spans="1:5">
      <c r="A173" s="326" t="s">
        <v>720</v>
      </c>
      <c r="B173" s="326" t="s">
        <v>719</v>
      </c>
      <c r="C173" s="335">
        <v>696044</v>
      </c>
      <c r="D173" s="335">
        <v>0</v>
      </c>
      <c r="E173" s="335">
        <v>696044</v>
      </c>
    </row>
    <row r="174" spans="1:5">
      <c r="A174" s="327" t="s">
        <v>722</v>
      </c>
      <c r="B174" s="327" t="s">
        <v>721</v>
      </c>
      <c r="C174" s="336">
        <v>670000</v>
      </c>
      <c r="D174" s="336">
        <v>0</v>
      </c>
      <c r="E174" s="336">
        <v>670000</v>
      </c>
    </row>
    <row r="175" spans="1:5">
      <c r="A175" s="327" t="s">
        <v>724</v>
      </c>
      <c r="B175" s="327" t="s">
        <v>723</v>
      </c>
      <c r="C175" s="336">
        <v>18764</v>
      </c>
      <c r="D175" s="336">
        <v>0</v>
      </c>
      <c r="E175" s="336">
        <v>18764</v>
      </c>
    </row>
    <row r="176" spans="1:5" ht="26.4">
      <c r="A176" s="327" t="s">
        <v>726</v>
      </c>
      <c r="B176" s="327" t="s">
        <v>725</v>
      </c>
      <c r="C176" s="336">
        <v>7280</v>
      </c>
      <c r="D176" s="336">
        <v>0</v>
      </c>
      <c r="E176" s="336">
        <v>7280</v>
      </c>
    </row>
    <row r="177" spans="1:5">
      <c r="A177" s="326" t="s">
        <v>728</v>
      </c>
      <c r="B177" s="326" t="s">
        <v>727</v>
      </c>
      <c r="C177" s="335">
        <v>610</v>
      </c>
      <c r="D177" s="335">
        <v>0</v>
      </c>
      <c r="E177" s="335">
        <v>610</v>
      </c>
    </row>
    <row r="178" spans="1:5">
      <c r="A178" s="327" t="s">
        <v>730</v>
      </c>
      <c r="B178" s="327" t="s">
        <v>729</v>
      </c>
      <c r="C178" s="336">
        <v>610</v>
      </c>
      <c r="D178" s="336">
        <v>0</v>
      </c>
      <c r="E178" s="336">
        <v>610</v>
      </c>
    </row>
    <row r="179" spans="1:5">
      <c r="A179" s="326" t="s">
        <v>902</v>
      </c>
      <c r="B179" s="326" t="s">
        <v>903</v>
      </c>
      <c r="C179" s="335">
        <v>0</v>
      </c>
      <c r="D179" s="335">
        <v>13084</v>
      </c>
      <c r="E179" s="335">
        <v>13084</v>
      </c>
    </row>
    <row r="180" spans="1:5">
      <c r="A180" s="326" t="s">
        <v>904</v>
      </c>
      <c r="B180" s="326" t="s">
        <v>905</v>
      </c>
      <c r="C180" s="335">
        <v>0</v>
      </c>
      <c r="D180" s="335">
        <v>13084</v>
      </c>
      <c r="E180" s="335">
        <v>13084</v>
      </c>
    </row>
    <row r="181" spans="1:5">
      <c r="A181" s="327" t="s">
        <v>906</v>
      </c>
      <c r="B181" s="327" t="s">
        <v>907</v>
      </c>
      <c r="C181" s="336">
        <v>0</v>
      </c>
      <c r="D181" s="336">
        <v>13084</v>
      </c>
      <c r="E181" s="336">
        <v>13084</v>
      </c>
    </row>
    <row r="182" spans="1:5">
      <c r="A182" s="326"/>
      <c r="B182" s="326"/>
      <c r="C182" s="335"/>
      <c r="D182" s="335"/>
      <c r="E182" s="335"/>
    </row>
    <row r="183" spans="1:5">
      <c r="A183" s="329" t="s">
        <v>731</v>
      </c>
      <c r="B183" s="326" t="s">
        <v>430</v>
      </c>
      <c r="C183" s="335">
        <v>-3150963</v>
      </c>
      <c r="D183" s="335">
        <v>-284395</v>
      </c>
      <c r="E183" s="335">
        <v>-3435358</v>
      </c>
    </row>
    <row r="184" spans="1:5">
      <c r="A184" s="327"/>
      <c r="B184" s="327"/>
      <c r="C184" s="336"/>
      <c r="D184" s="336"/>
      <c r="E184" s="336"/>
    </row>
    <row r="185" spans="1:5">
      <c r="A185" s="329" t="s">
        <v>732</v>
      </c>
      <c r="B185" s="326" t="s">
        <v>430</v>
      </c>
      <c r="C185" s="335">
        <v>3150963</v>
      </c>
      <c r="D185" s="335">
        <v>284395</v>
      </c>
      <c r="E185" s="335">
        <v>3435358</v>
      </c>
    </row>
    <row r="186" spans="1:5" s="341" customFormat="1" ht="12">
      <c r="A186" s="343" t="s">
        <v>734</v>
      </c>
      <c r="B186" s="343" t="s">
        <v>733</v>
      </c>
      <c r="C186" s="344" t="s">
        <v>735</v>
      </c>
      <c r="D186" s="344" t="s">
        <v>874</v>
      </c>
      <c r="E186" s="344" t="s">
        <v>875</v>
      </c>
    </row>
    <row r="187" spans="1:5">
      <c r="A187" s="326" t="s">
        <v>122</v>
      </c>
      <c r="B187" s="326" t="s">
        <v>736</v>
      </c>
      <c r="C187" s="335">
        <v>5125551</v>
      </c>
      <c r="D187" s="335">
        <v>0</v>
      </c>
      <c r="E187" s="335">
        <v>5125551</v>
      </c>
    </row>
    <row r="188" spans="1:5">
      <c r="A188" s="326" t="s">
        <v>738</v>
      </c>
      <c r="B188" s="326" t="s">
        <v>737</v>
      </c>
      <c r="C188" s="335">
        <v>1911</v>
      </c>
      <c r="D188" s="335">
        <v>0</v>
      </c>
      <c r="E188" s="335">
        <v>1911</v>
      </c>
    </row>
    <row r="189" spans="1:5">
      <c r="A189" s="327" t="s">
        <v>740</v>
      </c>
      <c r="B189" s="327" t="s">
        <v>739</v>
      </c>
      <c r="C189" s="336">
        <v>1911</v>
      </c>
      <c r="D189" s="336">
        <v>0</v>
      </c>
      <c r="E189" s="336">
        <v>1911</v>
      </c>
    </row>
    <row r="190" spans="1:5">
      <c r="A190" s="326" t="s">
        <v>742</v>
      </c>
      <c r="B190" s="326" t="s">
        <v>741</v>
      </c>
      <c r="C190" s="335">
        <v>5123640</v>
      </c>
      <c r="D190" s="335">
        <v>0</v>
      </c>
      <c r="E190" s="335">
        <v>5123640</v>
      </c>
    </row>
    <row r="191" spans="1:5">
      <c r="A191" s="327" t="s">
        <v>744</v>
      </c>
      <c r="B191" s="327" t="s">
        <v>743</v>
      </c>
      <c r="C191" s="336">
        <v>5123640</v>
      </c>
      <c r="D191" s="336">
        <v>0</v>
      </c>
      <c r="E191" s="336">
        <v>5123640</v>
      </c>
    </row>
    <row r="192" spans="1:5">
      <c r="A192" s="326" t="s">
        <v>746</v>
      </c>
      <c r="B192" s="326" t="s">
        <v>745</v>
      </c>
      <c r="C192" s="335">
        <v>-1738927</v>
      </c>
      <c r="D192" s="335">
        <v>284395</v>
      </c>
      <c r="E192" s="335">
        <v>-1454532</v>
      </c>
    </row>
    <row r="193" spans="1:5">
      <c r="A193" s="326" t="s">
        <v>748</v>
      </c>
      <c r="B193" s="326" t="s">
        <v>747</v>
      </c>
      <c r="C193" s="335">
        <v>2019099</v>
      </c>
      <c r="D193" s="335">
        <v>284395</v>
      </c>
      <c r="E193" s="335">
        <v>2303494</v>
      </c>
    </row>
    <row r="194" spans="1:5">
      <c r="A194" s="327" t="s">
        <v>908</v>
      </c>
      <c r="B194" s="327" t="s">
        <v>909</v>
      </c>
      <c r="C194" s="336">
        <v>0</v>
      </c>
      <c r="D194" s="336">
        <v>119867</v>
      </c>
      <c r="E194" s="336">
        <v>119867</v>
      </c>
    </row>
    <row r="195" spans="1:5">
      <c r="A195" s="327" t="s">
        <v>750</v>
      </c>
      <c r="B195" s="327" t="s">
        <v>749</v>
      </c>
      <c r="C195" s="336">
        <v>2019099</v>
      </c>
      <c r="D195" s="336">
        <v>164528</v>
      </c>
      <c r="E195" s="336">
        <v>2183627</v>
      </c>
    </row>
    <row r="196" spans="1:5">
      <c r="A196" s="326" t="s">
        <v>752</v>
      </c>
      <c r="B196" s="326" t="s">
        <v>751</v>
      </c>
      <c r="C196" s="335">
        <v>3758026</v>
      </c>
      <c r="D196" s="335">
        <v>0</v>
      </c>
      <c r="E196" s="335">
        <v>3758026</v>
      </c>
    </row>
    <row r="197" spans="1:5">
      <c r="A197" s="327" t="s">
        <v>754</v>
      </c>
      <c r="B197" s="327" t="s">
        <v>753</v>
      </c>
      <c r="C197" s="336">
        <v>32284</v>
      </c>
      <c r="D197" s="336">
        <v>0</v>
      </c>
      <c r="E197" s="336">
        <v>32284</v>
      </c>
    </row>
    <row r="198" spans="1:5">
      <c r="A198" s="327" t="s">
        <v>756</v>
      </c>
      <c r="B198" s="327" t="s">
        <v>755</v>
      </c>
      <c r="C198" s="336">
        <v>3725742</v>
      </c>
      <c r="D198" s="336">
        <v>0</v>
      </c>
      <c r="E198" s="336">
        <v>3725742</v>
      </c>
    </row>
    <row r="199" spans="1:5">
      <c r="A199" s="326" t="s">
        <v>758</v>
      </c>
      <c r="B199" s="326" t="s">
        <v>757</v>
      </c>
      <c r="C199" s="335">
        <v>-235661</v>
      </c>
      <c r="D199" s="335">
        <v>0</v>
      </c>
      <c r="E199" s="335">
        <v>-235661</v>
      </c>
    </row>
    <row r="200" spans="1:5" ht="39.6">
      <c r="A200" s="326" t="s">
        <v>760</v>
      </c>
      <c r="B200" s="326" t="s">
        <v>759</v>
      </c>
      <c r="C200" s="335">
        <v>-235661</v>
      </c>
      <c r="D200" s="335">
        <v>0</v>
      </c>
      <c r="E200" s="335">
        <v>-235661</v>
      </c>
    </row>
    <row r="201" spans="1:5" ht="26.4">
      <c r="A201" s="327" t="s">
        <v>762</v>
      </c>
      <c r="B201" s="327" t="s">
        <v>761</v>
      </c>
      <c r="C201" s="336">
        <v>235661</v>
      </c>
      <c r="D201" s="336">
        <v>0</v>
      </c>
      <c r="E201" s="336">
        <v>235661</v>
      </c>
    </row>
    <row r="203" spans="1:5">
      <c r="A203" s="275" t="s">
        <v>911</v>
      </c>
    </row>
  </sheetData>
  <mergeCells count="8">
    <mergeCell ref="C5:E5"/>
    <mergeCell ref="A89:E89"/>
    <mergeCell ref="A99:E99"/>
    <mergeCell ref="A7:E7"/>
    <mergeCell ref="A8:E8"/>
    <mergeCell ref="A9:E9"/>
    <mergeCell ref="A11:A12"/>
    <mergeCell ref="B11:B12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FFC000"/>
    <pageSetUpPr fitToPage="1"/>
  </sheetPr>
  <dimension ref="A1:O110"/>
  <sheetViews>
    <sheetView workbookViewId="0">
      <selection activeCell="G6" sqref="G6"/>
    </sheetView>
  </sheetViews>
  <sheetFormatPr defaultRowHeight="13.8" outlineLevelCol="1"/>
  <cols>
    <col min="1" max="1" width="7.44140625" style="17" customWidth="1"/>
    <col min="2" max="2" width="29.33203125" style="17" customWidth="1"/>
    <col min="3" max="3" width="16.6640625" style="17" customWidth="1"/>
    <col min="4" max="7" width="15.6640625" style="17" customWidth="1"/>
    <col min="8" max="8" width="16.6640625" style="17" hidden="1" customWidth="1" outlineLevel="1"/>
    <col min="9" max="9" width="14.6640625" style="17" hidden="1" customWidth="1" outlineLevel="1"/>
    <col min="10" max="10" width="12" style="17" hidden="1" customWidth="1" outlineLevel="1"/>
    <col min="11" max="11" width="14.6640625" style="17" hidden="1" customWidth="1" outlineLevel="1"/>
    <col min="12" max="12" width="8.88671875" style="17" collapsed="1"/>
    <col min="13" max="13" width="8.88671875" style="17"/>
    <col min="14" max="14" width="10.109375" style="17" bestFit="1" customWidth="1"/>
    <col min="15" max="250" width="8.88671875" style="17"/>
    <col min="251" max="251" width="7.109375" style="17" customWidth="1"/>
    <col min="252" max="252" width="33" style="17" customWidth="1"/>
    <col min="253" max="253" width="13.109375" style="17" customWidth="1"/>
    <col min="254" max="254" width="16.33203125" style="17" customWidth="1"/>
    <col min="255" max="258" width="0" style="17" hidden="1" customWidth="1"/>
    <col min="259" max="259" width="13.6640625" style="17" customWidth="1"/>
    <col min="260" max="260" width="8.88671875" style="17"/>
    <col min="261" max="261" width="11" style="17" customWidth="1"/>
    <col min="262" max="506" width="8.88671875" style="17"/>
    <col min="507" max="507" width="7.109375" style="17" customWidth="1"/>
    <col min="508" max="508" width="33" style="17" customWidth="1"/>
    <col min="509" max="509" width="13.109375" style="17" customWidth="1"/>
    <col min="510" max="510" width="16.33203125" style="17" customWidth="1"/>
    <col min="511" max="514" width="0" style="17" hidden="1" customWidth="1"/>
    <col min="515" max="515" width="13.6640625" style="17" customWidth="1"/>
    <col min="516" max="516" width="8.88671875" style="17"/>
    <col min="517" max="517" width="11" style="17" customWidth="1"/>
    <col min="518" max="762" width="8.88671875" style="17"/>
    <col min="763" max="763" width="7.109375" style="17" customWidth="1"/>
    <col min="764" max="764" width="33" style="17" customWidth="1"/>
    <col min="765" max="765" width="13.109375" style="17" customWidth="1"/>
    <col min="766" max="766" width="16.33203125" style="17" customWidth="1"/>
    <col min="767" max="770" width="0" style="17" hidden="1" customWidth="1"/>
    <col min="771" max="771" width="13.6640625" style="17" customWidth="1"/>
    <col min="772" max="772" width="8.88671875" style="17"/>
    <col min="773" max="773" width="11" style="17" customWidth="1"/>
    <col min="774" max="1018" width="8.88671875" style="17"/>
    <col min="1019" max="1019" width="7.109375" style="17" customWidth="1"/>
    <col min="1020" max="1020" width="33" style="17" customWidth="1"/>
    <col min="1021" max="1021" width="13.109375" style="17" customWidth="1"/>
    <col min="1022" max="1022" width="16.33203125" style="17" customWidth="1"/>
    <col min="1023" max="1026" width="0" style="17" hidden="1" customWidth="1"/>
    <col min="1027" max="1027" width="13.6640625" style="17" customWidth="1"/>
    <col min="1028" max="1028" width="8.88671875" style="17"/>
    <col min="1029" max="1029" width="11" style="17" customWidth="1"/>
    <col min="1030" max="1274" width="8.88671875" style="17"/>
    <col min="1275" max="1275" width="7.109375" style="17" customWidth="1"/>
    <col min="1276" max="1276" width="33" style="17" customWidth="1"/>
    <col min="1277" max="1277" width="13.109375" style="17" customWidth="1"/>
    <col min="1278" max="1278" width="16.33203125" style="17" customWidth="1"/>
    <col min="1279" max="1282" width="0" style="17" hidden="1" customWidth="1"/>
    <col min="1283" max="1283" width="13.6640625" style="17" customWidth="1"/>
    <col min="1284" max="1284" width="8.88671875" style="17"/>
    <col min="1285" max="1285" width="11" style="17" customWidth="1"/>
    <col min="1286" max="1530" width="8.88671875" style="17"/>
    <col min="1531" max="1531" width="7.109375" style="17" customWidth="1"/>
    <col min="1532" max="1532" width="33" style="17" customWidth="1"/>
    <col min="1533" max="1533" width="13.109375" style="17" customWidth="1"/>
    <col min="1534" max="1534" width="16.33203125" style="17" customWidth="1"/>
    <col min="1535" max="1538" width="0" style="17" hidden="1" customWidth="1"/>
    <col min="1539" max="1539" width="13.6640625" style="17" customWidth="1"/>
    <col min="1540" max="1540" width="8.88671875" style="17"/>
    <col min="1541" max="1541" width="11" style="17" customWidth="1"/>
    <col min="1542" max="1786" width="8.88671875" style="17"/>
    <col min="1787" max="1787" width="7.109375" style="17" customWidth="1"/>
    <col min="1788" max="1788" width="33" style="17" customWidth="1"/>
    <col min="1789" max="1789" width="13.109375" style="17" customWidth="1"/>
    <col min="1790" max="1790" width="16.33203125" style="17" customWidth="1"/>
    <col min="1791" max="1794" width="0" style="17" hidden="1" customWidth="1"/>
    <col min="1795" max="1795" width="13.6640625" style="17" customWidth="1"/>
    <col min="1796" max="1796" width="8.88671875" style="17"/>
    <col min="1797" max="1797" width="11" style="17" customWidth="1"/>
    <col min="1798" max="2042" width="8.88671875" style="17"/>
    <col min="2043" max="2043" width="7.109375" style="17" customWidth="1"/>
    <col min="2044" max="2044" width="33" style="17" customWidth="1"/>
    <col min="2045" max="2045" width="13.109375" style="17" customWidth="1"/>
    <col min="2046" max="2046" width="16.33203125" style="17" customWidth="1"/>
    <col min="2047" max="2050" width="0" style="17" hidden="1" customWidth="1"/>
    <col min="2051" max="2051" width="13.6640625" style="17" customWidth="1"/>
    <col min="2052" max="2052" width="8.88671875" style="17"/>
    <col min="2053" max="2053" width="11" style="17" customWidth="1"/>
    <col min="2054" max="2298" width="8.88671875" style="17"/>
    <col min="2299" max="2299" width="7.109375" style="17" customWidth="1"/>
    <col min="2300" max="2300" width="33" style="17" customWidth="1"/>
    <col min="2301" max="2301" width="13.109375" style="17" customWidth="1"/>
    <col min="2302" max="2302" width="16.33203125" style="17" customWidth="1"/>
    <col min="2303" max="2306" width="0" style="17" hidden="1" customWidth="1"/>
    <col min="2307" max="2307" width="13.6640625" style="17" customWidth="1"/>
    <col min="2308" max="2308" width="8.88671875" style="17"/>
    <col min="2309" max="2309" width="11" style="17" customWidth="1"/>
    <col min="2310" max="2554" width="8.88671875" style="17"/>
    <col min="2555" max="2555" width="7.109375" style="17" customWidth="1"/>
    <col min="2556" max="2556" width="33" style="17" customWidth="1"/>
    <col min="2557" max="2557" width="13.109375" style="17" customWidth="1"/>
    <col min="2558" max="2558" width="16.33203125" style="17" customWidth="1"/>
    <col min="2559" max="2562" width="0" style="17" hidden="1" customWidth="1"/>
    <col min="2563" max="2563" width="13.6640625" style="17" customWidth="1"/>
    <col min="2564" max="2564" width="8.88671875" style="17"/>
    <col min="2565" max="2565" width="11" style="17" customWidth="1"/>
    <col min="2566" max="2810" width="8.88671875" style="17"/>
    <col min="2811" max="2811" width="7.109375" style="17" customWidth="1"/>
    <col min="2812" max="2812" width="33" style="17" customWidth="1"/>
    <col min="2813" max="2813" width="13.109375" style="17" customWidth="1"/>
    <col min="2814" max="2814" width="16.33203125" style="17" customWidth="1"/>
    <col min="2815" max="2818" width="0" style="17" hidden="1" customWidth="1"/>
    <col min="2819" max="2819" width="13.6640625" style="17" customWidth="1"/>
    <col min="2820" max="2820" width="8.88671875" style="17"/>
    <col min="2821" max="2821" width="11" style="17" customWidth="1"/>
    <col min="2822" max="3066" width="8.88671875" style="17"/>
    <col min="3067" max="3067" width="7.109375" style="17" customWidth="1"/>
    <col min="3068" max="3068" width="33" style="17" customWidth="1"/>
    <col min="3069" max="3069" width="13.109375" style="17" customWidth="1"/>
    <col min="3070" max="3070" width="16.33203125" style="17" customWidth="1"/>
    <col min="3071" max="3074" width="0" style="17" hidden="1" customWidth="1"/>
    <col min="3075" max="3075" width="13.6640625" style="17" customWidth="1"/>
    <col min="3076" max="3076" width="8.88671875" style="17"/>
    <col min="3077" max="3077" width="11" style="17" customWidth="1"/>
    <col min="3078" max="3322" width="8.88671875" style="17"/>
    <col min="3323" max="3323" width="7.109375" style="17" customWidth="1"/>
    <col min="3324" max="3324" width="33" style="17" customWidth="1"/>
    <col min="3325" max="3325" width="13.109375" style="17" customWidth="1"/>
    <col min="3326" max="3326" width="16.33203125" style="17" customWidth="1"/>
    <col min="3327" max="3330" width="0" style="17" hidden="1" customWidth="1"/>
    <col min="3331" max="3331" width="13.6640625" style="17" customWidth="1"/>
    <col min="3332" max="3332" width="8.88671875" style="17"/>
    <col min="3333" max="3333" width="11" style="17" customWidth="1"/>
    <col min="3334" max="3578" width="8.88671875" style="17"/>
    <col min="3579" max="3579" width="7.109375" style="17" customWidth="1"/>
    <col min="3580" max="3580" width="33" style="17" customWidth="1"/>
    <col min="3581" max="3581" width="13.109375" style="17" customWidth="1"/>
    <col min="3582" max="3582" width="16.33203125" style="17" customWidth="1"/>
    <col min="3583" max="3586" width="0" style="17" hidden="1" customWidth="1"/>
    <col min="3587" max="3587" width="13.6640625" style="17" customWidth="1"/>
    <col min="3588" max="3588" width="8.88671875" style="17"/>
    <col min="3589" max="3589" width="11" style="17" customWidth="1"/>
    <col min="3590" max="3834" width="8.88671875" style="17"/>
    <col min="3835" max="3835" width="7.109375" style="17" customWidth="1"/>
    <col min="3836" max="3836" width="33" style="17" customWidth="1"/>
    <col min="3837" max="3837" width="13.109375" style="17" customWidth="1"/>
    <col min="3838" max="3838" width="16.33203125" style="17" customWidth="1"/>
    <col min="3839" max="3842" width="0" style="17" hidden="1" customWidth="1"/>
    <col min="3843" max="3843" width="13.6640625" style="17" customWidth="1"/>
    <col min="3844" max="3844" width="8.88671875" style="17"/>
    <col min="3845" max="3845" width="11" style="17" customWidth="1"/>
    <col min="3846" max="4090" width="8.88671875" style="17"/>
    <col min="4091" max="4091" width="7.109375" style="17" customWidth="1"/>
    <col min="4092" max="4092" width="33" style="17" customWidth="1"/>
    <col min="4093" max="4093" width="13.109375" style="17" customWidth="1"/>
    <col min="4094" max="4094" width="16.33203125" style="17" customWidth="1"/>
    <col min="4095" max="4098" width="0" style="17" hidden="1" customWidth="1"/>
    <col min="4099" max="4099" width="13.6640625" style="17" customWidth="1"/>
    <col min="4100" max="4100" width="8.88671875" style="17"/>
    <col min="4101" max="4101" width="11" style="17" customWidth="1"/>
    <col min="4102" max="4346" width="8.88671875" style="17"/>
    <col min="4347" max="4347" width="7.109375" style="17" customWidth="1"/>
    <col min="4348" max="4348" width="33" style="17" customWidth="1"/>
    <col min="4349" max="4349" width="13.109375" style="17" customWidth="1"/>
    <col min="4350" max="4350" width="16.33203125" style="17" customWidth="1"/>
    <col min="4351" max="4354" width="0" style="17" hidden="1" customWidth="1"/>
    <col min="4355" max="4355" width="13.6640625" style="17" customWidth="1"/>
    <col min="4356" max="4356" width="8.88671875" style="17"/>
    <col min="4357" max="4357" width="11" style="17" customWidth="1"/>
    <col min="4358" max="4602" width="8.88671875" style="17"/>
    <col min="4603" max="4603" width="7.109375" style="17" customWidth="1"/>
    <col min="4604" max="4604" width="33" style="17" customWidth="1"/>
    <col min="4605" max="4605" width="13.109375" style="17" customWidth="1"/>
    <col min="4606" max="4606" width="16.33203125" style="17" customWidth="1"/>
    <col min="4607" max="4610" width="0" style="17" hidden="1" customWidth="1"/>
    <col min="4611" max="4611" width="13.6640625" style="17" customWidth="1"/>
    <col min="4612" max="4612" width="8.88671875" style="17"/>
    <col min="4613" max="4613" width="11" style="17" customWidth="1"/>
    <col min="4614" max="4858" width="8.88671875" style="17"/>
    <col min="4859" max="4859" width="7.109375" style="17" customWidth="1"/>
    <col min="4860" max="4860" width="33" style="17" customWidth="1"/>
    <col min="4861" max="4861" width="13.109375" style="17" customWidth="1"/>
    <col min="4862" max="4862" width="16.33203125" style="17" customWidth="1"/>
    <col min="4863" max="4866" width="0" style="17" hidden="1" customWidth="1"/>
    <col min="4867" max="4867" width="13.6640625" style="17" customWidth="1"/>
    <col min="4868" max="4868" width="8.88671875" style="17"/>
    <col min="4869" max="4869" width="11" style="17" customWidth="1"/>
    <col min="4870" max="5114" width="8.88671875" style="17"/>
    <col min="5115" max="5115" width="7.109375" style="17" customWidth="1"/>
    <col min="5116" max="5116" width="33" style="17" customWidth="1"/>
    <col min="5117" max="5117" width="13.109375" style="17" customWidth="1"/>
    <col min="5118" max="5118" width="16.33203125" style="17" customWidth="1"/>
    <col min="5119" max="5122" width="0" style="17" hidden="1" customWidth="1"/>
    <col min="5123" max="5123" width="13.6640625" style="17" customWidth="1"/>
    <col min="5124" max="5124" width="8.88671875" style="17"/>
    <col min="5125" max="5125" width="11" style="17" customWidth="1"/>
    <col min="5126" max="5370" width="8.88671875" style="17"/>
    <col min="5371" max="5371" width="7.109375" style="17" customWidth="1"/>
    <col min="5372" max="5372" width="33" style="17" customWidth="1"/>
    <col min="5373" max="5373" width="13.109375" style="17" customWidth="1"/>
    <col min="5374" max="5374" width="16.33203125" style="17" customWidth="1"/>
    <col min="5375" max="5378" width="0" style="17" hidden="1" customWidth="1"/>
    <col min="5379" max="5379" width="13.6640625" style="17" customWidth="1"/>
    <col min="5380" max="5380" width="8.88671875" style="17"/>
    <col min="5381" max="5381" width="11" style="17" customWidth="1"/>
    <col min="5382" max="5626" width="8.88671875" style="17"/>
    <col min="5627" max="5627" width="7.109375" style="17" customWidth="1"/>
    <col min="5628" max="5628" width="33" style="17" customWidth="1"/>
    <col min="5629" max="5629" width="13.109375" style="17" customWidth="1"/>
    <col min="5630" max="5630" width="16.33203125" style="17" customWidth="1"/>
    <col min="5631" max="5634" width="0" style="17" hidden="1" customWidth="1"/>
    <col min="5635" max="5635" width="13.6640625" style="17" customWidth="1"/>
    <col min="5636" max="5636" width="8.88671875" style="17"/>
    <col min="5637" max="5637" width="11" style="17" customWidth="1"/>
    <col min="5638" max="5882" width="8.88671875" style="17"/>
    <col min="5883" max="5883" width="7.109375" style="17" customWidth="1"/>
    <col min="5884" max="5884" width="33" style="17" customWidth="1"/>
    <col min="5885" max="5885" width="13.109375" style="17" customWidth="1"/>
    <col min="5886" max="5886" width="16.33203125" style="17" customWidth="1"/>
    <col min="5887" max="5890" width="0" style="17" hidden="1" customWidth="1"/>
    <col min="5891" max="5891" width="13.6640625" style="17" customWidth="1"/>
    <col min="5892" max="5892" width="8.88671875" style="17"/>
    <col min="5893" max="5893" width="11" style="17" customWidth="1"/>
    <col min="5894" max="6138" width="8.88671875" style="17"/>
    <col min="6139" max="6139" width="7.109375" style="17" customWidth="1"/>
    <col min="6140" max="6140" width="33" style="17" customWidth="1"/>
    <col min="6141" max="6141" width="13.109375" style="17" customWidth="1"/>
    <col min="6142" max="6142" width="16.33203125" style="17" customWidth="1"/>
    <col min="6143" max="6146" width="0" style="17" hidden="1" customWidth="1"/>
    <col min="6147" max="6147" width="13.6640625" style="17" customWidth="1"/>
    <col min="6148" max="6148" width="8.88671875" style="17"/>
    <col min="6149" max="6149" width="11" style="17" customWidth="1"/>
    <col min="6150" max="6394" width="8.88671875" style="17"/>
    <col min="6395" max="6395" width="7.109375" style="17" customWidth="1"/>
    <col min="6396" max="6396" width="33" style="17" customWidth="1"/>
    <col min="6397" max="6397" width="13.109375" style="17" customWidth="1"/>
    <col min="6398" max="6398" width="16.33203125" style="17" customWidth="1"/>
    <col min="6399" max="6402" width="0" style="17" hidden="1" customWidth="1"/>
    <col min="6403" max="6403" width="13.6640625" style="17" customWidth="1"/>
    <col min="6404" max="6404" width="8.88671875" style="17"/>
    <col min="6405" max="6405" width="11" style="17" customWidth="1"/>
    <col min="6406" max="6650" width="8.88671875" style="17"/>
    <col min="6651" max="6651" width="7.109375" style="17" customWidth="1"/>
    <col min="6652" max="6652" width="33" style="17" customWidth="1"/>
    <col min="6653" max="6653" width="13.109375" style="17" customWidth="1"/>
    <col min="6654" max="6654" width="16.33203125" style="17" customWidth="1"/>
    <col min="6655" max="6658" width="0" style="17" hidden="1" customWidth="1"/>
    <col min="6659" max="6659" width="13.6640625" style="17" customWidth="1"/>
    <col min="6660" max="6660" width="8.88671875" style="17"/>
    <col min="6661" max="6661" width="11" style="17" customWidth="1"/>
    <col min="6662" max="6906" width="8.88671875" style="17"/>
    <col min="6907" max="6907" width="7.109375" style="17" customWidth="1"/>
    <col min="6908" max="6908" width="33" style="17" customWidth="1"/>
    <col min="6909" max="6909" width="13.109375" style="17" customWidth="1"/>
    <col min="6910" max="6910" width="16.33203125" style="17" customWidth="1"/>
    <col min="6911" max="6914" width="0" style="17" hidden="1" customWidth="1"/>
    <col min="6915" max="6915" width="13.6640625" style="17" customWidth="1"/>
    <col min="6916" max="6916" width="8.88671875" style="17"/>
    <col min="6917" max="6917" width="11" style="17" customWidth="1"/>
    <col min="6918" max="7162" width="8.88671875" style="17"/>
    <col min="7163" max="7163" width="7.109375" style="17" customWidth="1"/>
    <col min="7164" max="7164" width="33" style="17" customWidth="1"/>
    <col min="7165" max="7165" width="13.109375" style="17" customWidth="1"/>
    <col min="7166" max="7166" width="16.33203125" style="17" customWidth="1"/>
    <col min="7167" max="7170" width="0" style="17" hidden="1" customWidth="1"/>
    <col min="7171" max="7171" width="13.6640625" style="17" customWidth="1"/>
    <col min="7172" max="7172" width="8.88671875" style="17"/>
    <col min="7173" max="7173" width="11" style="17" customWidth="1"/>
    <col min="7174" max="7418" width="8.88671875" style="17"/>
    <col min="7419" max="7419" width="7.109375" style="17" customWidth="1"/>
    <col min="7420" max="7420" width="33" style="17" customWidth="1"/>
    <col min="7421" max="7421" width="13.109375" style="17" customWidth="1"/>
    <col min="7422" max="7422" width="16.33203125" style="17" customWidth="1"/>
    <col min="7423" max="7426" width="0" style="17" hidden="1" customWidth="1"/>
    <col min="7427" max="7427" width="13.6640625" style="17" customWidth="1"/>
    <col min="7428" max="7428" width="8.88671875" style="17"/>
    <col min="7429" max="7429" width="11" style="17" customWidth="1"/>
    <col min="7430" max="7674" width="8.88671875" style="17"/>
    <col min="7675" max="7675" width="7.109375" style="17" customWidth="1"/>
    <col min="7676" max="7676" width="33" style="17" customWidth="1"/>
    <col min="7677" max="7677" width="13.109375" style="17" customWidth="1"/>
    <col min="7678" max="7678" width="16.33203125" style="17" customWidth="1"/>
    <col min="7679" max="7682" width="0" style="17" hidden="1" customWidth="1"/>
    <col min="7683" max="7683" width="13.6640625" style="17" customWidth="1"/>
    <col min="7684" max="7684" width="8.88671875" style="17"/>
    <col min="7685" max="7685" width="11" style="17" customWidth="1"/>
    <col min="7686" max="7930" width="8.88671875" style="17"/>
    <col min="7931" max="7931" width="7.109375" style="17" customWidth="1"/>
    <col min="7932" max="7932" width="33" style="17" customWidth="1"/>
    <col min="7933" max="7933" width="13.109375" style="17" customWidth="1"/>
    <col min="7934" max="7934" width="16.33203125" style="17" customWidth="1"/>
    <col min="7935" max="7938" width="0" style="17" hidden="1" customWidth="1"/>
    <col min="7939" max="7939" width="13.6640625" style="17" customWidth="1"/>
    <col min="7940" max="7940" width="8.88671875" style="17"/>
    <col min="7941" max="7941" width="11" style="17" customWidth="1"/>
    <col min="7942" max="8186" width="8.88671875" style="17"/>
    <col min="8187" max="8187" width="7.109375" style="17" customWidth="1"/>
    <col min="8188" max="8188" width="33" style="17" customWidth="1"/>
    <col min="8189" max="8189" width="13.109375" style="17" customWidth="1"/>
    <col min="8190" max="8190" width="16.33203125" style="17" customWidth="1"/>
    <col min="8191" max="8194" width="0" style="17" hidden="1" customWidth="1"/>
    <col min="8195" max="8195" width="13.6640625" style="17" customWidth="1"/>
    <col min="8196" max="8196" width="8.88671875" style="17"/>
    <col min="8197" max="8197" width="11" style="17" customWidth="1"/>
    <col min="8198" max="8442" width="8.88671875" style="17"/>
    <col min="8443" max="8443" width="7.109375" style="17" customWidth="1"/>
    <col min="8444" max="8444" width="33" style="17" customWidth="1"/>
    <col min="8445" max="8445" width="13.109375" style="17" customWidth="1"/>
    <col min="8446" max="8446" width="16.33203125" style="17" customWidth="1"/>
    <col min="8447" max="8450" width="0" style="17" hidden="1" customWidth="1"/>
    <col min="8451" max="8451" width="13.6640625" style="17" customWidth="1"/>
    <col min="8452" max="8452" width="8.88671875" style="17"/>
    <col min="8453" max="8453" width="11" style="17" customWidth="1"/>
    <col min="8454" max="8698" width="8.88671875" style="17"/>
    <col min="8699" max="8699" width="7.109375" style="17" customWidth="1"/>
    <col min="8700" max="8700" width="33" style="17" customWidth="1"/>
    <col min="8701" max="8701" width="13.109375" style="17" customWidth="1"/>
    <col min="8702" max="8702" width="16.33203125" style="17" customWidth="1"/>
    <col min="8703" max="8706" width="0" style="17" hidden="1" customWidth="1"/>
    <col min="8707" max="8707" width="13.6640625" style="17" customWidth="1"/>
    <col min="8708" max="8708" width="8.88671875" style="17"/>
    <col min="8709" max="8709" width="11" style="17" customWidth="1"/>
    <col min="8710" max="8954" width="8.88671875" style="17"/>
    <col min="8955" max="8955" width="7.109375" style="17" customWidth="1"/>
    <col min="8956" max="8956" width="33" style="17" customWidth="1"/>
    <col min="8957" max="8957" width="13.109375" style="17" customWidth="1"/>
    <col min="8958" max="8958" width="16.33203125" style="17" customWidth="1"/>
    <col min="8959" max="8962" width="0" style="17" hidden="1" customWidth="1"/>
    <col min="8963" max="8963" width="13.6640625" style="17" customWidth="1"/>
    <col min="8964" max="8964" width="8.88671875" style="17"/>
    <col min="8965" max="8965" width="11" style="17" customWidth="1"/>
    <col min="8966" max="9210" width="8.88671875" style="17"/>
    <col min="9211" max="9211" width="7.109375" style="17" customWidth="1"/>
    <col min="9212" max="9212" width="33" style="17" customWidth="1"/>
    <col min="9213" max="9213" width="13.109375" style="17" customWidth="1"/>
    <col min="9214" max="9214" width="16.33203125" style="17" customWidth="1"/>
    <col min="9215" max="9218" width="0" style="17" hidden="1" customWidth="1"/>
    <col min="9219" max="9219" width="13.6640625" style="17" customWidth="1"/>
    <col min="9220" max="9220" width="8.88671875" style="17"/>
    <col min="9221" max="9221" width="11" style="17" customWidth="1"/>
    <col min="9222" max="9466" width="8.88671875" style="17"/>
    <col min="9467" max="9467" width="7.109375" style="17" customWidth="1"/>
    <col min="9468" max="9468" width="33" style="17" customWidth="1"/>
    <col min="9469" max="9469" width="13.109375" style="17" customWidth="1"/>
    <col min="9470" max="9470" width="16.33203125" style="17" customWidth="1"/>
    <col min="9471" max="9474" width="0" style="17" hidden="1" customWidth="1"/>
    <col min="9475" max="9475" width="13.6640625" style="17" customWidth="1"/>
    <col min="9476" max="9476" width="8.88671875" style="17"/>
    <col min="9477" max="9477" width="11" style="17" customWidth="1"/>
    <col min="9478" max="9722" width="8.88671875" style="17"/>
    <col min="9723" max="9723" width="7.109375" style="17" customWidth="1"/>
    <col min="9724" max="9724" width="33" style="17" customWidth="1"/>
    <col min="9725" max="9725" width="13.109375" style="17" customWidth="1"/>
    <col min="9726" max="9726" width="16.33203125" style="17" customWidth="1"/>
    <col min="9727" max="9730" width="0" style="17" hidden="1" customWidth="1"/>
    <col min="9731" max="9731" width="13.6640625" style="17" customWidth="1"/>
    <col min="9732" max="9732" width="8.88671875" style="17"/>
    <col min="9733" max="9733" width="11" style="17" customWidth="1"/>
    <col min="9734" max="9978" width="8.88671875" style="17"/>
    <col min="9979" max="9979" width="7.109375" style="17" customWidth="1"/>
    <col min="9980" max="9980" width="33" style="17" customWidth="1"/>
    <col min="9981" max="9981" width="13.109375" style="17" customWidth="1"/>
    <col min="9982" max="9982" width="16.33203125" style="17" customWidth="1"/>
    <col min="9983" max="9986" width="0" style="17" hidden="1" customWidth="1"/>
    <col min="9987" max="9987" width="13.6640625" style="17" customWidth="1"/>
    <col min="9988" max="9988" width="8.88671875" style="17"/>
    <col min="9989" max="9989" width="11" style="17" customWidth="1"/>
    <col min="9990" max="10234" width="8.88671875" style="17"/>
    <col min="10235" max="10235" width="7.109375" style="17" customWidth="1"/>
    <col min="10236" max="10236" width="33" style="17" customWidth="1"/>
    <col min="10237" max="10237" width="13.109375" style="17" customWidth="1"/>
    <col min="10238" max="10238" width="16.33203125" style="17" customWidth="1"/>
    <col min="10239" max="10242" width="0" style="17" hidden="1" customWidth="1"/>
    <col min="10243" max="10243" width="13.6640625" style="17" customWidth="1"/>
    <col min="10244" max="10244" width="8.88671875" style="17"/>
    <col min="10245" max="10245" width="11" style="17" customWidth="1"/>
    <col min="10246" max="10490" width="8.88671875" style="17"/>
    <col min="10491" max="10491" width="7.109375" style="17" customWidth="1"/>
    <col min="10492" max="10492" width="33" style="17" customWidth="1"/>
    <col min="10493" max="10493" width="13.109375" style="17" customWidth="1"/>
    <col min="10494" max="10494" width="16.33203125" style="17" customWidth="1"/>
    <col min="10495" max="10498" width="0" style="17" hidden="1" customWidth="1"/>
    <col min="10499" max="10499" width="13.6640625" style="17" customWidth="1"/>
    <col min="10500" max="10500" width="8.88671875" style="17"/>
    <col min="10501" max="10501" width="11" style="17" customWidth="1"/>
    <col min="10502" max="10746" width="8.88671875" style="17"/>
    <col min="10747" max="10747" width="7.109375" style="17" customWidth="1"/>
    <col min="10748" max="10748" width="33" style="17" customWidth="1"/>
    <col min="10749" max="10749" width="13.109375" style="17" customWidth="1"/>
    <col min="10750" max="10750" width="16.33203125" style="17" customWidth="1"/>
    <col min="10751" max="10754" width="0" style="17" hidden="1" customWidth="1"/>
    <col min="10755" max="10755" width="13.6640625" style="17" customWidth="1"/>
    <col min="10756" max="10756" width="8.88671875" style="17"/>
    <col min="10757" max="10757" width="11" style="17" customWidth="1"/>
    <col min="10758" max="11002" width="8.88671875" style="17"/>
    <col min="11003" max="11003" width="7.109375" style="17" customWidth="1"/>
    <col min="11004" max="11004" width="33" style="17" customWidth="1"/>
    <col min="11005" max="11005" width="13.109375" style="17" customWidth="1"/>
    <col min="11006" max="11006" width="16.33203125" style="17" customWidth="1"/>
    <col min="11007" max="11010" width="0" style="17" hidden="1" customWidth="1"/>
    <col min="11011" max="11011" width="13.6640625" style="17" customWidth="1"/>
    <col min="11012" max="11012" width="8.88671875" style="17"/>
    <col min="11013" max="11013" width="11" style="17" customWidth="1"/>
    <col min="11014" max="11258" width="8.88671875" style="17"/>
    <col min="11259" max="11259" width="7.109375" style="17" customWidth="1"/>
    <col min="11260" max="11260" width="33" style="17" customWidth="1"/>
    <col min="11261" max="11261" width="13.109375" style="17" customWidth="1"/>
    <col min="11262" max="11262" width="16.33203125" style="17" customWidth="1"/>
    <col min="11263" max="11266" width="0" style="17" hidden="1" customWidth="1"/>
    <col min="11267" max="11267" width="13.6640625" style="17" customWidth="1"/>
    <col min="11268" max="11268" width="8.88671875" style="17"/>
    <col min="11269" max="11269" width="11" style="17" customWidth="1"/>
    <col min="11270" max="11514" width="8.88671875" style="17"/>
    <col min="11515" max="11515" width="7.109375" style="17" customWidth="1"/>
    <col min="11516" max="11516" width="33" style="17" customWidth="1"/>
    <col min="11517" max="11517" width="13.109375" style="17" customWidth="1"/>
    <col min="11518" max="11518" width="16.33203125" style="17" customWidth="1"/>
    <col min="11519" max="11522" width="0" style="17" hidden="1" customWidth="1"/>
    <col min="11523" max="11523" width="13.6640625" style="17" customWidth="1"/>
    <col min="11524" max="11524" width="8.88671875" style="17"/>
    <col min="11525" max="11525" width="11" style="17" customWidth="1"/>
    <col min="11526" max="11770" width="8.88671875" style="17"/>
    <col min="11771" max="11771" width="7.109375" style="17" customWidth="1"/>
    <col min="11772" max="11772" width="33" style="17" customWidth="1"/>
    <col min="11773" max="11773" width="13.109375" style="17" customWidth="1"/>
    <col min="11774" max="11774" width="16.33203125" style="17" customWidth="1"/>
    <col min="11775" max="11778" width="0" style="17" hidden="1" customWidth="1"/>
    <col min="11779" max="11779" width="13.6640625" style="17" customWidth="1"/>
    <col min="11780" max="11780" width="8.88671875" style="17"/>
    <col min="11781" max="11781" width="11" style="17" customWidth="1"/>
    <col min="11782" max="12026" width="8.88671875" style="17"/>
    <col min="12027" max="12027" width="7.109375" style="17" customWidth="1"/>
    <col min="12028" max="12028" width="33" style="17" customWidth="1"/>
    <col min="12029" max="12029" width="13.109375" style="17" customWidth="1"/>
    <col min="12030" max="12030" width="16.33203125" style="17" customWidth="1"/>
    <col min="12031" max="12034" width="0" style="17" hidden="1" customWidth="1"/>
    <col min="12035" max="12035" width="13.6640625" style="17" customWidth="1"/>
    <col min="12036" max="12036" width="8.88671875" style="17"/>
    <col min="12037" max="12037" width="11" style="17" customWidth="1"/>
    <col min="12038" max="12282" width="8.88671875" style="17"/>
    <col min="12283" max="12283" width="7.109375" style="17" customWidth="1"/>
    <col min="12284" max="12284" width="33" style="17" customWidth="1"/>
    <col min="12285" max="12285" width="13.109375" style="17" customWidth="1"/>
    <col min="12286" max="12286" width="16.33203125" style="17" customWidth="1"/>
    <col min="12287" max="12290" width="0" style="17" hidden="1" customWidth="1"/>
    <col min="12291" max="12291" width="13.6640625" style="17" customWidth="1"/>
    <col min="12292" max="12292" width="8.88671875" style="17"/>
    <col min="12293" max="12293" width="11" style="17" customWidth="1"/>
    <col min="12294" max="12538" width="8.88671875" style="17"/>
    <col min="12539" max="12539" width="7.109375" style="17" customWidth="1"/>
    <col min="12540" max="12540" width="33" style="17" customWidth="1"/>
    <col min="12541" max="12541" width="13.109375" style="17" customWidth="1"/>
    <col min="12542" max="12542" width="16.33203125" style="17" customWidth="1"/>
    <col min="12543" max="12546" width="0" style="17" hidden="1" customWidth="1"/>
    <col min="12547" max="12547" width="13.6640625" style="17" customWidth="1"/>
    <col min="12548" max="12548" width="8.88671875" style="17"/>
    <col min="12549" max="12549" width="11" style="17" customWidth="1"/>
    <col min="12550" max="12794" width="8.88671875" style="17"/>
    <col min="12795" max="12795" width="7.109375" style="17" customWidth="1"/>
    <col min="12796" max="12796" width="33" style="17" customWidth="1"/>
    <col min="12797" max="12797" width="13.109375" style="17" customWidth="1"/>
    <col min="12798" max="12798" width="16.33203125" style="17" customWidth="1"/>
    <col min="12799" max="12802" width="0" style="17" hidden="1" customWidth="1"/>
    <col min="12803" max="12803" width="13.6640625" style="17" customWidth="1"/>
    <col min="12804" max="12804" width="8.88671875" style="17"/>
    <col min="12805" max="12805" width="11" style="17" customWidth="1"/>
    <col min="12806" max="13050" width="8.88671875" style="17"/>
    <col min="13051" max="13051" width="7.109375" style="17" customWidth="1"/>
    <col min="13052" max="13052" width="33" style="17" customWidth="1"/>
    <col min="13053" max="13053" width="13.109375" style="17" customWidth="1"/>
    <col min="13054" max="13054" width="16.33203125" style="17" customWidth="1"/>
    <col min="13055" max="13058" width="0" style="17" hidden="1" customWidth="1"/>
    <col min="13059" max="13059" width="13.6640625" style="17" customWidth="1"/>
    <col min="13060" max="13060" width="8.88671875" style="17"/>
    <col min="13061" max="13061" width="11" style="17" customWidth="1"/>
    <col min="13062" max="13306" width="8.88671875" style="17"/>
    <col min="13307" max="13307" width="7.109375" style="17" customWidth="1"/>
    <col min="13308" max="13308" width="33" style="17" customWidth="1"/>
    <col min="13309" max="13309" width="13.109375" style="17" customWidth="1"/>
    <col min="13310" max="13310" width="16.33203125" style="17" customWidth="1"/>
    <col min="13311" max="13314" width="0" style="17" hidden="1" customWidth="1"/>
    <col min="13315" max="13315" width="13.6640625" style="17" customWidth="1"/>
    <col min="13316" max="13316" width="8.88671875" style="17"/>
    <col min="13317" max="13317" width="11" style="17" customWidth="1"/>
    <col min="13318" max="13562" width="8.88671875" style="17"/>
    <col min="13563" max="13563" width="7.109375" style="17" customWidth="1"/>
    <col min="13564" max="13564" width="33" style="17" customWidth="1"/>
    <col min="13565" max="13565" width="13.109375" style="17" customWidth="1"/>
    <col min="13566" max="13566" width="16.33203125" style="17" customWidth="1"/>
    <col min="13567" max="13570" width="0" style="17" hidden="1" customWidth="1"/>
    <col min="13571" max="13571" width="13.6640625" style="17" customWidth="1"/>
    <col min="13572" max="13572" width="8.88671875" style="17"/>
    <col min="13573" max="13573" width="11" style="17" customWidth="1"/>
    <col min="13574" max="13818" width="8.88671875" style="17"/>
    <col min="13819" max="13819" width="7.109375" style="17" customWidth="1"/>
    <col min="13820" max="13820" width="33" style="17" customWidth="1"/>
    <col min="13821" max="13821" width="13.109375" style="17" customWidth="1"/>
    <col min="13822" max="13822" width="16.33203125" style="17" customWidth="1"/>
    <col min="13823" max="13826" width="0" style="17" hidden="1" customWidth="1"/>
    <col min="13827" max="13827" width="13.6640625" style="17" customWidth="1"/>
    <col min="13828" max="13828" width="8.88671875" style="17"/>
    <col min="13829" max="13829" width="11" style="17" customWidth="1"/>
    <col min="13830" max="14074" width="8.88671875" style="17"/>
    <col min="14075" max="14075" width="7.109375" style="17" customWidth="1"/>
    <col min="14076" max="14076" width="33" style="17" customWidth="1"/>
    <col min="14077" max="14077" width="13.109375" style="17" customWidth="1"/>
    <col min="14078" max="14078" width="16.33203125" style="17" customWidth="1"/>
    <col min="14079" max="14082" width="0" style="17" hidden="1" customWidth="1"/>
    <col min="14083" max="14083" width="13.6640625" style="17" customWidth="1"/>
    <col min="14084" max="14084" width="8.88671875" style="17"/>
    <col min="14085" max="14085" width="11" style="17" customWidth="1"/>
    <col min="14086" max="14330" width="8.88671875" style="17"/>
    <col min="14331" max="14331" width="7.109375" style="17" customWidth="1"/>
    <col min="14332" max="14332" width="33" style="17" customWidth="1"/>
    <col min="14333" max="14333" width="13.109375" style="17" customWidth="1"/>
    <col min="14334" max="14334" width="16.33203125" style="17" customWidth="1"/>
    <col min="14335" max="14338" width="0" style="17" hidden="1" customWidth="1"/>
    <col min="14339" max="14339" width="13.6640625" style="17" customWidth="1"/>
    <col min="14340" max="14340" width="8.88671875" style="17"/>
    <col min="14341" max="14341" width="11" style="17" customWidth="1"/>
    <col min="14342" max="14586" width="8.88671875" style="17"/>
    <col min="14587" max="14587" width="7.109375" style="17" customWidth="1"/>
    <col min="14588" max="14588" width="33" style="17" customWidth="1"/>
    <col min="14589" max="14589" width="13.109375" style="17" customWidth="1"/>
    <col min="14590" max="14590" width="16.33203125" style="17" customWidth="1"/>
    <col min="14591" max="14594" width="0" style="17" hidden="1" customWidth="1"/>
    <col min="14595" max="14595" width="13.6640625" style="17" customWidth="1"/>
    <col min="14596" max="14596" width="8.88671875" style="17"/>
    <col min="14597" max="14597" width="11" style="17" customWidth="1"/>
    <col min="14598" max="14842" width="8.88671875" style="17"/>
    <col min="14843" max="14843" width="7.109375" style="17" customWidth="1"/>
    <col min="14844" max="14844" width="33" style="17" customWidth="1"/>
    <col min="14845" max="14845" width="13.109375" style="17" customWidth="1"/>
    <col min="14846" max="14846" width="16.33203125" style="17" customWidth="1"/>
    <col min="14847" max="14850" width="0" style="17" hidden="1" customWidth="1"/>
    <col min="14851" max="14851" width="13.6640625" style="17" customWidth="1"/>
    <col min="14852" max="14852" width="8.88671875" style="17"/>
    <col min="14853" max="14853" width="11" style="17" customWidth="1"/>
    <col min="14854" max="15098" width="8.88671875" style="17"/>
    <col min="15099" max="15099" width="7.109375" style="17" customWidth="1"/>
    <col min="15100" max="15100" width="33" style="17" customWidth="1"/>
    <col min="15101" max="15101" width="13.109375" style="17" customWidth="1"/>
    <col min="15102" max="15102" width="16.33203125" style="17" customWidth="1"/>
    <col min="15103" max="15106" width="0" style="17" hidden="1" customWidth="1"/>
    <col min="15107" max="15107" width="13.6640625" style="17" customWidth="1"/>
    <col min="15108" max="15108" width="8.88671875" style="17"/>
    <col min="15109" max="15109" width="11" style="17" customWidth="1"/>
    <col min="15110" max="15354" width="8.88671875" style="17"/>
    <col min="15355" max="15355" width="7.109375" style="17" customWidth="1"/>
    <col min="15356" max="15356" width="33" style="17" customWidth="1"/>
    <col min="15357" max="15357" width="13.109375" style="17" customWidth="1"/>
    <col min="15358" max="15358" width="16.33203125" style="17" customWidth="1"/>
    <col min="15359" max="15362" width="0" style="17" hidden="1" customWidth="1"/>
    <col min="15363" max="15363" width="13.6640625" style="17" customWidth="1"/>
    <col min="15364" max="15364" width="8.88671875" style="17"/>
    <col min="15365" max="15365" width="11" style="17" customWidth="1"/>
    <col min="15366" max="15610" width="8.88671875" style="17"/>
    <col min="15611" max="15611" width="7.109375" style="17" customWidth="1"/>
    <col min="15612" max="15612" width="33" style="17" customWidth="1"/>
    <col min="15613" max="15613" width="13.109375" style="17" customWidth="1"/>
    <col min="15614" max="15614" width="16.33203125" style="17" customWidth="1"/>
    <col min="15615" max="15618" width="0" style="17" hidden="1" customWidth="1"/>
    <col min="15619" max="15619" width="13.6640625" style="17" customWidth="1"/>
    <col min="15620" max="15620" width="8.88671875" style="17"/>
    <col min="15621" max="15621" width="11" style="17" customWidth="1"/>
    <col min="15622" max="15866" width="8.88671875" style="17"/>
    <col min="15867" max="15867" width="7.109375" style="17" customWidth="1"/>
    <col min="15868" max="15868" width="33" style="17" customWidth="1"/>
    <col min="15869" max="15869" width="13.109375" style="17" customWidth="1"/>
    <col min="15870" max="15870" width="16.33203125" style="17" customWidth="1"/>
    <col min="15871" max="15874" width="0" style="17" hidden="1" customWidth="1"/>
    <col min="15875" max="15875" width="13.6640625" style="17" customWidth="1"/>
    <col min="15876" max="15876" width="8.88671875" style="17"/>
    <col min="15877" max="15877" width="11" style="17" customWidth="1"/>
    <col min="15878" max="16122" width="8.88671875" style="17"/>
    <col min="16123" max="16123" width="7.109375" style="17" customWidth="1"/>
    <col min="16124" max="16124" width="33" style="17" customWidth="1"/>
    <col min="16125" max="16125" width="13.109375" style="17" customWidth="1"/>
    <col min="16126" max="16126" width="16.33203125" style="17" customWidth="1"/>
    <col min="16127" max="16130" width="0" style="17" hidden="1" customWidth="1"/>
    <col min="16131" max="16131" width="13.6640625" style="17" customWidth="1"/>
    <col min="16132" max="16132" width="8.88671875" style="17"/>
    <col min="16133" max="16133" width="11" style="17" customWidth="1"/>
    <col min="16134" max="16384" width="8.88671875" style="17"/>
  </cols>
  <sheetData>
    <row r="1" spans="1:15">
      <c r="C1" s="16"/>
      <c r="D1" s="16"/>
      <c r="F1" s="16"/>
      <c r="G1" s="16" t="s">
        <v>63</v>
      </c>
    </row>
    <row r="2" spans="1:15">
      <c r="C2" s="16"/>
      <c r="D2" s="16"/>
      <c r="F2" s="16"/>
      <c r="G2" s="16" t="s">
        <v>918</v>
      </c>
    </row>
    <row r="3" spans="1:15">
      <c r="C3" s="16"/>
      <c r="D3" s="16"/>
      <c r="F3" s="16"/>
      <c r="G3" s="16" t="s">
        <v>60</v>
      </c>
    </row>
    <row r="4" spans="1:15">
      <c r="C4" s="16"/>
      <c r="D4" s="16"/>
      <c r="F4" s="16"/>
      <c r="G4" s="16"/>
    </row>
    <row r="5" spans="1:15" ht="28.2" customHeight="1">
      <c r="C5" s="16"/>
      <c r="D5" s="16"/>
      <c r="E5" s="1" t="s">
        <v>924</v>
      </c>
      <c r="F5" s="362"/>
      <c r="G5" s="362"/>
    </row>
    <row r="7" spans="1:15" s="30" customFormat="1" ht="14.4">
      <c r="A7" s="360" t="s">
        <v>400</v>
      </c>
      <c r="B7" s="360"/>
      <c r="C7" s="360"/>
      <c r="D7" s="360"/>
      <c r="E7" s="360"/>
      <c r="F7" s="360"/>
      <c r="G7" s="360"/>
      <c r="H7" s="44"/>
      <c r="I7" s="44"/>
      <c r="J7" s="44"/>
      <c r="K7" s="44"/>
      <c r="L7" s="44"/>
      <c r="N7"/>
      <c r="O7" s="17"/>
    </row>
    <row r="8" spans="1:15" s="30" customFormat="1">
      <c r="A8" s="360" t="s">
        <v>399</v>
      </c>
      <c r="B8" s="360"/>
      <c r="C8" s="360"/>
      <c r="D8" s="360"/>
      <c r="E8" s="360"/>
      <c r="F8" s="360"/>
      <c r="G8" s="360"/>
      <c r="H8" s="44"/>
      <c r="I8" s="44"/>
      <c r="J8" s="44"/>
      <c r="K8" s="44"/>
      <c r="L8" s="44"/>
      <c r="N8" s="17"/>
      <c r="O8" s="17"/>
    </row>
    <row r="9" spans="1:15" s="30" customFormat="1">
      <c r="A9" s="360" t="s">
        <v>307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N9" s="17"/>
      <c r="O9" s="17"/>
    </row>
    <row r="10" spans="1:15" s="30" customFormat="1">
      <c r="N10" s="17"/>
      <c r="O10" s="17"/>
    </row>
    <row r="11" spans="1:15" s="35" customFormat="1" ht="73.95" customHeight="1">
      <c r="A11" s="34" t="s">
        <v>3</v>
      </c>
      <c r="B11" s="156" t="s">
        <v>4</v>
      </c>
      <c r="C11" s="34" t="s">
        <v>394</v>
      </c>
      <c r="D11" s="34" t="s">
        <v>393</v>
      </c>
      <c r="E11" s="34" t="s">
        <v>401</v>
      </c>
      <c r="F11" s="34" t="s">
        <v>816</v>
      </c>
      <c r="G11" s="34" t="s">
        <v>401</v>
      </c>
      <c r="H11" s="34" t="s">
        <v>396</v>
      </c>
      <c r="I11" s="34" t="s">
        <v>395</v>
      </c>
      <c r="J11" s="200" t="s">
        <v>397</v>
      </c>
      <c r="K11" s="200" t="s">
        <v>398</v>
      </c>
      <c r="N11" s="17"/>
      <c r="O11" s="17"/>
    </row>
    <row r="12" spans="1:15" s="35" customFormat="1" ht="12">
      <c r="A12" s="36">
        <v>1</v>
      </c>
      <c r="B12" s="36">
        <v>2</v>
      </c>
      <c r="C12" s="36">
        <v>3</v>
      </c>
      <c r="D12" s="36">
        <v>4</v>
      </c>
      <c r="E12" s="36" t="s">
        <v>813</v>
      </c>
      <c r="F12" s="36">
        <v>6</v>
      </c>
      <c r="G12" s="36" t="s">
        <v>910</v>
      </c>
      <c r="H12" s="36">
        <v>7</v>
      </c>
      <c r="I12" s="36">
        <v>8</v>
      </c>
      <c r="J12" s="36" t="s">
        <v>308</v>
      </c>
      <c r="K12" s="36" t="s">
        <v>309</v>
      </c>
      <c r="N12" s="341"/>
      <c r="O12" s="341"/>
    </row>
    <row r="13" spans="1:15" s="30" customFormat="1">
      <c r="A13" s="66" t="s">
        <v>12</v>
      </c>
      <c r="B13" s="27"/>
      <c r="C13" s="289">
        <f>SUM(C14:C18)</f>
        <v>506421.86000000004</v>
      </c>
      <c r="D13" s="289">
        <f t="shared" ref="D13" si="0">SUM(D14:D18)</f>
        <v>86852.14</v>
      </c>
      <c r="E13" s="289">
        <f>SUM(E14:E18)</f>
        <v>593274</v>
      </c>
      <c r="F13" s="289">
        <f t="shared" ref="F13:G13" si="1">SUM(F14:F18)</f>
        <v>13374</v>
      </c>
      <c r="G13" s="289">
        <f t="shared" si="1"/>
        <v>606648</v>
      </c>
      <c r="H13" s="37">
        <f t="shared" ref="H13:I13" si="2">SUM(H14:H18)</f>
        <v>0</v>
      </c>
      <c r="I13" s="37">
        <f t="shared" si="2"/>
        <v>0</v>
      </c>
      <c r="J13" s="37">
        <f t="shared" ref="J13" si="3">SUM(J14:J18)</f>
        <v>0</v>
      </c>
      <c r="K13" s="37">
        <f t="shared" ref="K13" si="4">SUM(K14:K18)</f>
        <v>593274</v>
      </c>
      <c r="N13" s="17"/>
      <c r="O13" s="17"/>
    </row>
    <row r="14" spans="1:15" s="30" customFormat="1">
      <c r="A14" s="38">
        <v>1</v>
      </c>
      <c r="B14" s="108" t="s">
        <v>64</v>
      </c>
      <c r="C14" s="282">
        <v>116244.74</v>
      </c>
      <c r="D14" s="282">
        <v>19936.259999999998</v>
      </c>
      <c r="E14" s="282">
        <f>C14+D14</f>
        <v>136181</v>
      </c>
      <c r="F14" s="282">
        <f>G14-E14</f>
        <v>3070</v>
      </c>
      <c r="G14" s="312">
        <f>119314.71+19936.29</f>
        <v>139251</v>
      </c>
      <c r="H14" s="109"/>
      <c r="I14" s="109"/>
      <c r="J14" s="40">
        <f>I14+H14</f>
        <v>0</v>
      </c>
      <c r="K14" s="40">
        <f>J14+E14</f>
        <v>136181</v>
      </c>
      <c r="N14" s="311"/>
      <c r="O14" s="17"/>
    </row>
    <row r="15" spans="1:15" s="30" customFormat="1">
      <c r="A15" s="111">
        <v>2</v>
      </c>
      <c r="B15" s="112" t="s">
        <v>306</v>
      </c>
      <c r="C15" s="286">
        <v>14824.51</v>
      </c>
      <c r="D15" s="286">
        <v>2542.4899999999998</v>
      </c>
      <c r="E15" s="286">
        <f t="shared" ref="E15:E18" si="5">C15+D15</f>
        <v>17367</v>
      </c>
      <c r="F15" s="286">
        <f t="shared" ref="F15:F18" si="6">G15-E15</f>
        <v>391</v>
      </c>
      <c r="G15" s="313">
        <f>15216.05+2541.95</f>
        <v>17758</v>
      </c>
      <c r="H15" s="113"/>
      <c r="I15" s="110"/>
      <c r="J15" s="41">
        <f t="shared" ref="J15:J18" si="7">I15+H15</f>
        <v>0</v>
      </c>
      <c r="K15" s="41">
        <f>J15+E15</f>
        <v>17367</v>
      </c>
      <c r="N15" s="17"/>
      <c r="O15" s="17"/>
    </row>
    <row r="16" spans="1:15" s="30" customFormat="1">
      <c r="A16" s="111">
        <v>3</v>
      </c>
      <c r="B16" s="227" t="s">
        <v>65</v>
      </c>
      <c r="C16" s="286">
        <v>107034.64</v>
      </c>
      <c r="D16" s="286">
        <v>18356.36</v>
      </c>
      <c r="E16" s="286">
        <f t="shared" si="5"/>
        <v>125391</v>
      </c>
      <c r="F16" s="286">
        <f t="shared" si="6"/>
        <v>2827</v>
      </c>
      <c r="G16" s="313">
        <f>109861.39+18356.61</f>
        <v>128218</v>
      </c>
      <c r="H16" s="113"/>
      <c r="I16" s="110"/>
      <c r="J16" s="41">
        <f t="shared" si="7"/>
        <v>0</v>
      </c>
      <c r="K16" s="41">
        <f>J16+E16</f>
        <v>125391</v>
      </c>
      <c r="N16" s="17"/>
      <c r="O16" s="17"/>
    </row>
    <row r="17" spans="1:15" s="30" customFormat="1">
      <c r="A17" s="111">
        <v>4</v>
      </c>
      <c r="B17" s="112" t="s">
        <v>69</v>
      </c>
      <c r="C17" s="286">
        <v>62783.519999999997</v>
      </c>
      <c r="D17" s="286">
        <v>10767.48</v>
      </c>
      <c r="E17" s="286">
        <f t="shared" si="5"/>
        <v>73551</v>
      </c>
      <c r="F17" s="286">
        <f t="shared" si="6"/>
        <v>1658</v>
      </c>
      <c r="G17" s="313">
        <f>64441.6+10767.4</f>
        <v>75209</v>
      </c>
      <c r="H17" s="113"/>
      <c r="I17" s="110"/>
      <c r="J17" s="41">
        <f t="shared" si="7"/>
        <v>0</v>
      </c>
      <c r="K17" s="41">
        <f>J17+E17</f>
        <v>73551</v>
      </c>
      <c r="N17" s="17"/>
      <c r="O17" s="17"/>
    </row>
    <row r="18" spans="1:15" s="30" customFormat="1">
      <c r="A18" s="114">
        <v>5</v>
      </c>
      <c r="B18" s="115" t="s">
        <v>70</v>
      </c>
      <c r="C18" s="287">
        <v>205534.45</v>
      </c>
      <c r="D18" s="287">
        <v>35249.550000000003</v>
      </c>
      <c r="E18" s="287">
        <f t="shared" si="5"/>
        <v>240784</v>
      </c>
      <c r="F18" s="287">
        <f t="shared" si="6"/>
        <v>5428</v>
      </c>
      <c r="G18" s="314">
        <f>210962.52+35249.48</f>
        <v>246212</v>
      </c>
      <c r="H18" s="116"/>
      <c r="I18" s="117"/>
      <c r="J18" s="42">
        <f t="shared" si="7"/>
        <v>0</v>
      </c>
      <c r="K18" s="42">
        <f>J18+E18</f>
        <v>240784</v>
      </c>
      <c r="N18" s="17"/>
      <c r="O18" s="17"/>
    </row>
    <row r="19" spans="1:15" s="30" customFormat="1" ht="12">
      <c r="I19" s="35"/>
      <c r="J19" s="35"/>
    </row>
    <row r="20" spans="1:15" s="30" customFormat="1" ht="12"/>
    <row r="21" spans="1:15" s="30" customFormat="1" ht="12">
      <c r="B21" s="30" t="s">
        <v>915</v>
      </c>
      <c r="C21" s="30" t="s">
        <v>916</v>
      </c>
    </row>
    <row r="22" spans="1:15" s="30" customFormat="1" ht="12"/>
    <row r="23" spans="1:15" s="30" customFormat="1" ht="12"/>
    <row r="24" spans="1:15" s="30" customFormat="1" ht="12"/>
    <row r="25" spans="1:15" s="30" customFormat="1" ht="12"/>
    <row r="26" spans="1:15" s="30" customFormat="1" ht="12"/>
    <row r="27" spans="1:15" s="30" customFormat="1" ht="12"/>
    <row r="28" spans="1:15" s="30" customFormat="1" ht="12"/>
    <row r="29" spans="1:15" s="30" customFormat="1" ht="12"/>
    <row r="30" spans="1:15" s="30" customFormat="1" ht="12"/>
    <row r="31" spans="1:15" s="30" customFormat="1" ht="12"/>
    <row r="32" spans="1:15" s="30" customFormat="1" ht="12"/>
    <row r="33" s="30" customFormat="1" ht="12"/>
    <row r="34" s="30" customFormat="1" ht="12"/>
    <row r="35" s="30" customFormat="1" ht="12"/>
    <row r="36" s="30" customFormat="1" ht="12"/>
    <row r="37" s="30" customFormat="1" ht="12"/>
    <row r="38" s="30" customFormat="1" ht="12"/>
    <row r="39" s="30" customFormat="1" ht="12"/>
    <row r="40" s="30" customFormat="1" ht="12"/>
    <row r="41" s="30" customFormat="1" ht="12"/>
    <row r="42" s="30" customFormat="1" ht="12"/>
    <row r="43" s="30" customFormat="1" ht="12"/>
    <row r="44" s="30" customFormat="1" ht="12"/>
    <row r="45" s="30" customFormat="1" ht="12"/>
    <row r="46" s="30" customFormat="1" ht="12"/>
    <row r="47" s="30" customFormat="1" ht="12"/>
    <row r="48" s="30" customFormat="1" ht="12"/>
    <row r="49" s="30" customFormat="1" ht="12"/>
    <row r="50" s="30" customFormat="1" ht="12"/>
    <row r="51" s="30" customFormat="1" ht="12"/>
    <row r="52" s="30" customFormat="1" ht="12"/>
    <row r="53" s="30" customFormat="1" ht="12"/>
    <row r="54" s="30" customFormat="1" ht="12"/>
    <row r="55" s="30" customFormat="1" ht="12"/>
    <row r="56" s="30" customFormat="1" ht="12"/>
    <row r="57" s="30" customFormat="1" ht="12"/>
    <row r="58" s="30" customFormat="1" ht="12"/>
    <row r="59" s="30" customFormat="1" ht="12"/>
    <row r="60" s="30" customFormat="1" ht="12"/>
    <row r="61" s="30" customFormat="1" ht="12"/>
    <row r="62" s="30" customFormat="1" ht="12"/>
    <row r="63" s="30" customFormat="1" ht="12"/>
    <row r="64" s="30" customFormat="1" ht="12"/>
    <row r="65" s="30" customFormat="1" ht="12"/>
    <row r="66" s="30" customFormat="1" ht="12"/>
    <row r="67" s="30" customFormat="1" ht="12"/>
    <row r="68" s="30" customFormat="1" ht="12"/>
    <row r="69" s="30" customFormat="1" ht="12"/>
    <row r="70" s="30" customFormat="1" ht="12"/>
    <row r="71" s="30" customFormat="1" ht="12"/>
    <row r="72" s="30" customFormat="1" ht="12"/>
    <row r="73" s="30" customFormat="1" ht="12"/>
    <row r="74" s="30" customFormat="1" ht="12"/>
    <row r="75" s="30" customFormat="1" ht="12"/>
    <row r="76" s="30" customFormat="1" ht="12"/>
    <row r="77" s="30" customFormat="1" ht="12"/>
    <row r="78" s="30" customFormat="1" ht="12"/>
    <row r="79" s="30" customFormat="1" ht="12"/>
    <row r="80" s="30" customFormat="1" ht="12"/>
    <row r="81" s="30" customFormat="1" ht="12"/>
    <row r="82" s="30" customFormat="1" ht="12"/>
    <row r="83" s="30" customFormat="1" ht="12"/>
    <row r="84" s="30" customFormat="1" ht="12"/>
    <row r="85" s="30" customFormat="1" ht="12"/>
    <row r="86" s="30" customFormat="1" ht="12"/>
    <row r="87" s="30" customFormat="1" ht="12"/>
    <row r="88" s="30" customFormat="1" ht="12"/>
    <row r="89" s="30" customFormat="1" ht="12"/>
    <row r="90" s="30" customFormat="1" ht="12"/>
    <row r="91" s="30" customFormat="1" ht="12"/>
    <row r="92" s="30" customFormat="1" ht="12"/>
    <row r="93" s="30" customFormat="1" ht="12"/>
    <row r="94" s="30" customFormat="1" ht="12"/>
    <row r="95" s="30" customFormat="1" ht="12"/>
    <row r="96" s="30" customFormat="1" ht="12"/>
    <row r="97" s="30" customFormat="1" ht="12"/>
    <row r="98" s="30" customFormat="1" ht="12"/>
    <row r="99" s="30" customFormat="1" ht="12"/>
    <row r="100" s="30" customFormat="1" ht="12"/>
    <row r="101" s="30" customFormat="1" ht="12"/>
    <row r="102" s="30" customFormat="1" ht="12"/>
    <row r="103" s="30" customFormat="1" ht="12"/>
    <row r="104" s="30" customFormat="1" ht="12"/>
    <row r="105" s="30" customFormat="1" ht="12"/>
    <row r="106" s="30" customFormat="1" ht="12"/>
    <row r="107" s="30" customFormat="1" ht="12"/>
    <row r="108" s="30" customFormat="1" ht="12"/>
    <row r="109" s="30" customFormat="1" ht="12"/>
    <row r="110" s="30" customFormat="1" ht="12"/>
  </sheetData>
  <mergeCells count="4">
    <mergeCell ref="A9:K9"/>
    <mergeCell ref="A8:G8"/>
    <mergeCell ref="A7:G7"/>
    <mergeCell ref="E5:G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7AC-00E7-4BEE-BE06-2551914C9CE5}">
  <sheetPr>
    <tabColor rgb="FFFFC000"/>
    <pageSetUpPr fitToPage="1"/>
  </sheetPr>
  <dimension ref="A1:I108"/>
  <sheetViews>
    <sheetView workbookViewId="0">
      <selection activeCell="A7" sqref="A7:E7"/>
    </sheetView>
  </sheetViews>
  <sheetFormatPr defaultRowHeight="13.8" outlineLevelCol="1"/>
  <cols>
    <col min="1" max="1" width="7.44140625" style="17" customWidth="1"/>
    <col min="2" max="2" width="50" style="17" customWidth="1"/>
    <col min="3" max="3" width="22.5546875" style="17" customWidth="1"/>
    <col min="4" max="4" width="12.109375" style="17" customWidth="1" outlineLevel="1"/>
    <col min="5" max="5" width="14.6640625" style="17" customWidth="1" outlineLevel="1"/>
    <col min="6" max="244" width="8.88671875" style="17"/>
    <col min="245" max="245" width="7.109375" style="17" customWidth="1"/>
    <col min="246" max="246" width="33" style="17" customWidth="1"/>
    <col min="247" max="247" width="13.109375" style="17" customWidth="1"/>
    <col min="248" max="248" width="16.33203125" style="17" customWidth="1"/>
    <col min="249" max="252" width="0" style="17" hidden="1" customWidth="1"/>
    <col min="253" max="253" width="13.6640625" style="17" customWidth="1"/>
    <col min="254" max="254" width="8.88671875" style="17"/>
    <col min="255" max="255" width="11" style="17" customWidth="1"/>
    <col min="256" max="500" width="8.88671875" style="17"/>
    <col min="501" max="501" width="7.109375" style="17" customWidth="1"/>
    <col min="502" max="502" width="33" style="17" customWidth="1"/>
    <col min="503" max="503" width="13.109375" style="17" customWidth="1"/>
    <col min="504" max="504" width="16.33203125" style="17" customWidth="1"/>
    <col min="505" max="508" width="0" style="17" hidden="1" customWidth="1"/>
    <col min="509" max="509" width="13.6640625" style="17" customWidth="1"/>
    <col min="510" max="510" width="8.88671875" style="17"/>
    <col min="511" max="511" width="11" style="17" customWidth="1"/>
    <col min="512" max="756" width="8.88671875" style="17"/>
    <col min="757" max="757" width="7.109375" style="17" customWidth="1"/>
    <col min="758" max="758" width="33" style="17" customWidth="1"/>
    <col min="759" max="759" width="13.109375" style="17" customWidth="1"/>
    <col min="760" max="760" width="16.33203125" style="17" customWidth="1"/>
    <col min="761" max="764" width="0" style="17" hidden="1" customWidth="1"/>
    <col min="765" max="765" width="13.6640625" style="17" customWidth="1"/>
    <col min="766" max="766" width="8.88671875" style="17"/>
    <col min="767" max="767" width="11" style="17" customWidth="1"/>
    <col min="768" max="1012" width="8.88671875" style="17"/>
    <col min="1013" max="1013" width="7.109375" style="17" customWidth="1"/>
    <col min="1014" max="1014" width="33" style="17" customWidth="1"/>
    <col min="1015" max="1015" width="13.109375" style="17" customWidth="1"/>
    <col min="1016" max="1016" width="16.33203125" style="17" customWidth="1"/>
    <col min="1017" max="1020" width="0" style="17" hidden="1" customWidth="1"/>
    <col min="1021" max="1021" width="13.6640625" style="17" customWidth="1"/>
    <col min="1022" max="1022" width="8.88671875" style="17"/>
    <col min="1023" max="1023" width="11" style="17" customWidth="1"/>
    <col min="1024" max="1268" width="8.88671875" style="17"/>
    <col min="1269" max="1269" width="7.109375" style="17" customWidth="1"/>
    <col min="1270" max="1270" width="33" style="17" customWidth="1"/>
    <col min="1271" max="1271" width="13.109375" style="17" customWidth="1"/>
    <col min="1272" max="1272" width="16.33203125" style="17" customWidth="1"/>
    <col min="1273" max="1276" width="0" style="17" hidden="1" customWidth="1"/>
    <col min="1277" max="1277" width="13.6640625" style="17" customWidth="1"/>
    <col min="1278" max="1278" width="8.88671875" style="17"/>
    <col min="1279" max="1279" width="11" style="17" customWidth="1"/>
    <col min="1280" max="1524" width="8.88671875" style="17"/>
    <col min="1525" max="1525" width="7.109375" style="17" customWidth="1"/>
    <col min="1526" max="1526" width="33" style="17" customWidth="1"/>
    <col min="1527" max="1527" width="13.109375" style="17" customWidth="1"/>
    <col min="1528" max="1528" width="16.33203125" style="17" customWidth="1"/>
    <col min="1529" max="1532" width="0" style="17" hidden="1" customWidth="1"/>
    <col min="1533" max="1533" width="13.6640625" style="17" customWidth="1"/>
    <col min="1534" max="1534" width="8.88671875" style="17"/>
    <col min="1535" max="1535" width="11" style="17" customWidth="1"/>
    <col min="1536" max="1780" width="8.88671875" style="17"/>
    <col min="1781" max="1781" width="7.109375" style="17" customWidth="1"/>
    <col min="1782" max="1782" width="33" style="17" customWidth="1"/>
    <col min="1783" max="1783" width="13.109375" style="17" customWidth="1"/>
    <col min="1784" max="1784" width="16.33203125" style="17" customWidth="1"/>
    <col min="1785" max="1788" width="0" style="17" hidden="1" customWidth="1"/>
    <col min="1789" max="1789" width="13.6640625" style="17" customWidth="1"/>
    <col min="1790" max="1790" width="8.88671875" style="17"/>
    <col min="1791" max="1791" width="11" style="17" customWidth="1"/>
    <col min="1792" max="2036" width="8.88671875" style="17"/>
    <col min="2037" max="2037" width="7.109375" style="17" customWidth="1"/>
    <col min="2038" max="2038" width="33" style="17" customWidth="1"/>
    <col min="2039" max="2039" width="13.109375" style="17" customWidth="1"/>
    <col min="2040" max="2040" width="16.33203125" style="17" customWidth="1"/>
    <col min="2041" max="2044" width="0" style="17" hidden="1" customWidth="1"/>
    <col min="2045" max="2045" width="13.6640625" style="17" customWidth="1"/>
    <col min="2046" max="2046" width="8.88671875" style="17"/>
    <col min="2047" max="2047" width="11" style="17" customWidth="1"/>
    <col min="2048" max="2292" width="8.88671875" style="17"/>
    <col min="2293" max="2293" width="7.109375" style="17" customWidth="1"/>
    <col min="2294" max="2294" width="33" style="17" customWidth="1"/>
    <col min="2295" max="2295" width="13.109375" style="17" customWidth="1"/>
    <col min="2296" max="2296" width="16.33203125" style="17" customWidth="1"/>
    <col min="2297" max="2300" width="0" style="17" hidden="1" customWidth="1"/>
    <col min="2301" max="2301" width="13.6640625" style="17" customWidth="1"/>
    <col min="2302" max="2302" width="8.88671875" style="17"/>
    <col min="2303" max="2303" width="11" style="17" customWidth="1"/>
    <col min="2304" max="2548" width="8.88671875" style="17"/>
    <col min="2549" max="2549" width="7.109375" style="17" customWidth="1"/>
    <col min="2550" max="2550" width="33" style="17" customWidth="1"/>
    <col min="2551" max="2551" width="13.109375" style="17" customWidth="1"/>
    <col min="2552" max="2552" width="16.33203125" style="17" customWidth="1"/>
    <col min="2553" max="2556" width="0" style="17" hidden="1" customWidth="1"/>
    <col min="2557" max="2557" width="13.6640625" style="17" customWidth="1"/>
    <col min="2558" max="2558" width="8.88671875" style="17"/>
    <col min="2559" max="2559" width="11" style="17" customWidth="1"/>
    <col min="2560" max="2804" width="8.88671875" style="17"/>
    <col min="2805" max="2805" width="7.109375" style="17" customWidth="1"/>
    <col min="2806" max="2806" width="33" style="17" customWidth="1"/>
    <col min="2807" max="2807" width="13.109375" style="17" customWidth="1"/>
    <col min="2808" max="2808" width="16.33203125" style="17" customWidth="1"/>
    <col min="2809" max="2812" width="0" style="17" hidden="1" customWidth="1"/>
    <col min="2813" max="2813" width="13.6640625" style="17" customWidth="1"/>
    <col min="2814" max="2814" width="8.88671875" style="17"/>
    <col min="2815" max="2815" width="11" style="17" customWidth="1"/>
    <col min="2816" max="3060" width="8.88671875" style="17"/>
    <col min="3061" max="3061" width="7.109375" style="17" customWidth="1"/>
    <col min="3062" max="3062" width="33" style="17" customWidth="1"/>
    <col min="3063" max="3063" width="13.109375" style="17" customWidth="1"/>
    <col min="3064" max="3064" width="16.33203125" style="17" customWidth="1"/>
    <col min="3065" max="3068" width="0" style="17" hidden="1" customWidth="1"/>
    <col min="3069" max="3069" width="13.6640625" style="17" customWidth="1"/>
    <col min="3070" max="3070" width="8.88671875" style="17"/>
    <col min="3071" max="3071" width="11" style="17" customWidth="1"/>
    <col min="3072" max="3316" width="8.88671875" style="17"/>
    <col min="3317" max="3317" width="7.109375" style="17" customWidth="1"/>
    <col min="3318" max="3318" width="33" style="17" customWidth="1"/>
    <col min="3319" max="3319" width="13.109375" style="17" customWidth="1"/>
    <col min="3320" max="3320" width="16.33203125" style="17" customWidth="1"/>
    <col min="3321" max="3324" width="0" style="17" hidden="1" customWidth="1"/>
    <col min="3325" max="3325" width="13.6640625" style="17" customWidth="1"/>
    <col min="3326" max="3326" width="8.88671875" style="17"/>
    <col min="3327" max="3327" width="11" style="17" customWidth="1"/>
    <col min="3328" max="3572" width="8.88671875" style="17"/>
    <col min="3573" max="3573" width="7.109375" style="17" customWidth="1"/>
    <col min="3574" max="3574" width="33" style="17" customWidth="1"/>
    <col min="3575" max="3575" width="13.109375" style="17" customWidth="1"/>
    <col min="3576" max="3576" width="16.33203125" style="17" customWidth="1"/>
    <col min="3577" max="3580" width="0" style="17" hidden="1" customWidth="1"/>
    <col min="3581" max="3581" width="13.6640625" style="17" customWidth="1"/>
    <col min="3582" max="3582" width="8.88671875" style="17"/>
    <col min="3583" max="3583" width="11" style="17" customWidth="1"/>
    <col min="3584" max="3828" width="8.88671875" style="17"/>
    <col min="3829" max="3829" width="7.109375" style="17" customWidth="1"/>
    <col min="3830" max="3830" width="33" style="17" customWidth="1"/>
    <col min="3831" max="3831" width="13.109375" style="17" customWidth="1"/>
    <col min="3832" max="3832" width="16.33203125" style="17" customWidth="1"/>
    <col min="3833" max="3836" width="0" style="17" hidden="1" customWidth="1"/>
    <col min="3837" max="3837" width="13.6640625" style="17" customWidth="1"/>
    <col min="3838" max="3838" width="8.88671875" style="17"/>
    <col min="3839" max="3839" width="11" style="17" customWidth="1"/>
    <col min="3840" max="4084" width="8.88671875" style="17"/>
    <col min="4085" max="4085" width="7.109375" style="17" customWidth="1"/>
    <col min="4086" max="4086" width="33" style="17" customWidth="1"/>
    <col min="4087" max="4087" width="13.109375" style="17" customWidth="1"/>
    <col min="4088" max="4088" width="16.33203125" style="17" customWidth="1"/>
    <col min="4089" max="4092" width="0" style="17" hidden="1" customWidth="1"/>
    <col min="4093" max="4093" width="13.6640625" style="17" customWidth="1"/>
    <col min="4094" max="4094" width="8.88671875" style="17"/>
    <col min="4095" max="4095" width="11" style="17" customWidth="1"/>
    <col min="4096" max="4340" width="8.88671875" style="17"/>
    <col min="4341" max="4341" width="7.109375" style="17" customWidth="1"/>
    <col min="4342" max="4342" width="33" style="17" customWidth="1"/>
    <col min="4343" max="4343" width="13.109375" style="17" customWidth="1"/>
    <col min="4344" max="4344" width="16.33203125" style="17" customWidth="1"/>
    <col min="4345" max="4348" width="0" style="17" hidden="1" customWidth="1"/>
    <col min="4349" max="4349" width="13.6640625" style="17" customWidth="1"/>
    <col min="4350" max="4350" width="8.88671875" style="17"/>
    <col min="4351" max="4351" width="11" style="17" customWidth="1"/>
    <col min="4352" max="4596" width="8.88671875" style="17"/>
    <col min="4597" max="4597" width="7.109375" style="17" customWidth="1"/>
    <col min="4598" max="4598" width="33" style="17" customWidth="1"/>
    <col min="4599" max="4599" width="13.109375" style="17" customWidth="1"/>
    <col min="4600" max="4600" width="16.33203125" style="17" customWidth="1"/>
    <col min="4601" max="4604" width="0" style="17" hidden="1" customWidth="1"/>
    <col min="4605" max="4605" width="13.6640625" style="17" customWidth="1"/>
    <col min="4606" max="4606" width="8.88671875" style="17"/>
    <col min="4607" max="4607" width="11" style="17" customWidth="1"/>
    <col min="4608" max="4852" width="8.88671875" style="17"/>
    <col min="4853" max="4853" width="7.109375" style="17" customWidth="1"/>
    <col min="4854" max="4854" width="33" style="17" customWidth="1"/>
    <col min="4855" max="4855" width="13.109375" style="17" customWidth="1"/>
    <col min="4856" max="4856" width="16.33203125" style="17" customWidth="1"/>
    <col min="4857" max="4860" width="0" style="17" hidden="1" customWidth="1"/>
    <col min="4861" max="4861" width="13.6640625" style="17" customWidth="1"/>
    <col min="4862" max="4862" width="8.88671875" style="17"/>
    <col min="4863" max="4863" width="11" style="17" customWidth="1"/>
    <col min="4864" max="5108" width="8.88671875" style="17"/>
    <col min="5109" max="5109" width="7.109375" style="17" customWidth="1"/>
    <col min="5110" max="5110" width="33" style="17" customWidth="1"/>
    <col min="5111" max="5111" width="13.109375" style="17" customWidth="1"/>
    <col min="5112" max="5112" width="16.33203125" style="17" customWidth="1"/>
    <col min="5113" max="5116" width="0" style="17" hidden="1" customWidth="1"/>
    <col min="5117" max="5117" width="13.6640625" style="17" customWidth="1"/>
    <col min="5118" max="5118" width="8.88671875" style="17"/>
    <col min="5119" max="5119" width="11" style="17" customWidth="1"/>
    <col min="5120" max="5364" width="8.88671875" style="17"/>
    <col min="5365" max="5365" width="7.109375" style="17" customWidth="1"/>
    <col min="5366" max="5366" width="33" style="17" customWidth="1"/>
    <col min="5367" max="5367" width="13.109375" style="17" customWidth="1"/>
    <col min="5368" max="5368" width="16.33203125" style="17" customWidth="1"/>
    <col min="5369" max="5372" width="0" style="17" hidden="1" customWidth="1"/>
    <col min="5373" max="5373" width="13.6640625" style="17" customWidth="1"/>
    <col min="5374" max="5374" width="8.88671875" style="17"/>
    <col min="5375" max="5375" width="11" style="17" customWidth="1"/>
    <col min="5376" max="5620" width="8.88671875" style="17"/>
    <col min="5621" max="5621" width="7.109375" style="17" customWidth="1"/>
    <col min="5622" max="5622" width="33" style="17" customWidth="1"/>
    <col min="5623" max="5623" width="13.109375" style="17" customWidth="1"/>
    <col min="5624" max="5624" width="16.33203125" style="17" customWidth="1"/>
    <col min="5625" max="5628" width="0" style="17" hidden="1" customWidth="1"/>
    <col min="5629" max="5629" width="13.6640625" style="17" customWidth="1"/>
    <col min="5630" max="5630" width="8.88671875" style="17"/>
    <col min="5631" max="5631" width="11" style="17" customWidth="1"/>
    <col min="5632" max="5876" width="8.88671875" style="17"/>
    <col min="5877" max="5877" width="7.109375" style="17" customWidth="1"/>
    <col min="5878" max="5878" width="33" style="17" customWidth="1"/>
    <col min="5879" max="5879" width="13.109375" style="17" customWidth="1"/>
    <col min="5880" max="5880" width="16.33203125" style="17" customWidth="1"/>
    <col min="5881" max="5884" width="0" style="17" hidden="1" customWidth="1"/>
    <col min="5885" max="5885" width="13.6640625" style="17" customWidth="1"/>
    <col min="5886" max="5886" width="8.88671875" style="17"/>
    <col min="5887" max="5887" width="11" style="17" customWidth="1"/>
    <col min="5888" max="6132" width="8.88671875" style="17"/>
    <col min="6133" max="6133" width="7.109375" style="17" customWidth="1"/>
    <col min="6134" max="6134" width="33" style="17" customWidth="1"/>
    <col min="6135" max="6135" width="13.109375" style="17" customWidth="1"/>
    <col min="6136" max="6136" width="16.33203125" style="17" customWidth="1"/>
    <col min="6137" max="6140" width="0" style="17" hidden="1" customWidth="1"/>
    <col min="6141" max="6141" width="13.6640625" style="17" customWidth="1"/>
    <col min="6142" max="6142" width="8.88671875" style="17"/>
    <col min="6143" max="6143" width="11" style="17" customWidth="1"/>
    <col min="6144" max="6388" width="8.88671875" style="17"/>
    <col min="6389" max="6389" width="7.109375" style="17" customWidth="1"/>
    <col min="6390" max="6390" width="33" style="17" customWidth="1"/>
    <col min="6391" max="6391" width="13.109375" style="17" customWidth="1"/>
    <col min="6392" max="6392" width="16.33203125" style="17" customWidth="1"/>
    <col min="6393" max="6396" width="0" style="17" hidden="1" customWidth="1"/>
    <col min="6397" max="6397" width="13.6640625" style="17" customWidth="1"/>
    <col min="6398" max="6398" width="8.88671875" style="17"/>
    <col min="6399" max="6399" width="11" style="17" customWidth="1"/>
    <col min="6400" max="6644" width="8.88671875" style="17"/>
    <col min="6645" max="6645" width="7.109375" style="17" customWidth="1"/>
    <col min="6646" max="6646" width="33" style="17" customWidth="1"/>
    <col min="6647" max="6647" width="13.109375" style="17" customWidth="1"/>
    <col min="6648" max="6648" width="16.33203125" style="17" customWidth="1"/>
    <col min="6649" max="6652" width="0" style="17" hidden="1" customWidth="1"/>
    <col min="6653" max="6653" width="13.6640625" style="17" customWidth="1"/>
    <col min="6654" max="6654" width="8.88671875" style="17"/>
    <col min="6655" max="6655" width="11" style="17" customWidth="1"/>
    <col min="6656" max="6900" width="8.88671875" style="17"/>
    <col min="6901" max="6901" width="7.109375" style="17" customWidth="1"/>
    <col min="6902" max="6902" width="33" style="17" customWidth="1"/>
    <col min="6903" max="6903" width="13.109375" style="17" customWidth="1"/>
    <col min="6904" max="6904" width="16.33203125" style="17" customWidth="1"/>
    <col min="6905" max="6908" width="0" style="17" hidden="1" customWidth="1"/>
    <col min="6909" max="6909" width="13.6640625" style="17" customWidth="1"/>
    <col min="6910" max="6910" width="8.88671875" style="17"/>
    <col min="6911" max="6911" width="11" style="17" customWidth="1"/>
    <col min="6912" max="7156" width="8.88671875" style="17"/>
    <col min="7157" max="7157" width="7.109375" style="17" customWidth="1"/>
    <col min="7158" max="7158" width="33" style="17" customWidth="1"/>
    <col min="7159" max="7159" width="13.109375" style="17" customWidth="1"/>
    <col min="7160" max="7160" width="16.33203125" style="17" customWidth="1"/>
    <col min="7161" max="7164" width="0" style="17" hidden="1" customWidth="1"/>
    <col min="7165" max="7165" width="13.6640625" style="17" customWidth="1"/>
    <col min="7166" max="7166" width="8.88671875" style="17"/>
    <col min="7167" max="7167" width="11" style="17" customWidth="1"/>
    <col min="7168" max="7412" width="8.88671875" style="17"/>
    <col min="7413" max="7413" width="7.109375" style="17" customWidth="1"/>
    <col min="7414" max="7414" width="33" style="17" customWidth="1"/>
    <col min="7415" max="7415" width="13.109375" style="17" customWidth="1"/>
    <col min="7416" max="7416" width="16.33203125" style="17" customWidth="1"/>
    <col min="7417" max="7420" width="0" style="17" hidden="1" customWidth="1"/>
    <col min="7421" max="7421" width="13.6640625" style="17" customWidth="1"/>
    <col min="7422" max="7422" width="8.88671875" style="17"/>
    <col min="7423" max="7423" width="11" style="17" customWidth="1"/>
    <col min="7424" max="7668" width="8.88671875" style="17"/>
    <col min="7669" max="7669" width="7.109375" style="17" customWidth="1"/>
    <col min="7670" max="7670" width="33" style="17" customWidth="1"/>
    <col min="7671" max="7671" width="13.109375" style="17" customWidth="1"/>
    <col min="7672" max="7672" width="16.33203125" style="17" customWidth="1"/>
    <col min="7673" max="7676" width="0" style="17" hidden="1" customWidth="1"/>
    <col min="7677" max="7677" width="13.6640625" style="17" customWidth="1"/>
    <col min="7678" max="7678" width="8.88671875" style="17"/>
    <col min="7679" max="7679" width="11" style="17" customWidth="1"/>
    <col min="7680" max="7924" width="8.88671875" style="17"/>
    <col min="7925" max="7925" width="7.109375" style="17" customWidth="1"/>
    <col min="7926" max="7926" width="33" style="17" customWidth="1"/>
    <col min="7927" max="7927" width="13.109375" style="17" customWidth="1"/>
    <col min="7928" max="7928" width="16.33203125" style="17" customWidth="1"/>
    <col min="7929" max="7932" width="0" style="17" hidden="1" customWidth="1"/>
    <col min="7933" max="7933" width="13.6640625" style="17" customWidth="1"/>
    <col min="7934" max="7934" width="8.88671875" style="17"/>
    <col min="7935" max="7935" width="11" style="17" customWidth="1"/>
    <col min="7936" max="8180" width="8.88671875" style="17"/>
    <col min="8181" max="8181" width="7.109375" style="17" customWidth="1"/>
    <col min="8182" max="8182" width="33" style="17" customWidth="1"/>
    <col min="8183" max="8183" width="13.109375" style="17" customWidth="1"/>
    <col min="8184" max="8184" width="16.33203125" style="17" customWidth="1"/>
    <col min="8185" max="8188" width="0" style="17" hidden="1" customWidth="1"/>
    <col min="8189" max="8189" width="13.6640625" style="17" customWidth="1"/>
    <col min="8190" max="8190" width="8.88671875" style="17"/>
    <col min="8191" max="8191" width="11" style="17" customWidth="1"/>
    <col min="8192" max="8436" width="8.88671875" style="17"/>
    <col min="8437" max="8437" width="7.109375" style="17" customWidth="1"/>
    <col min="8438" max="8438" width="33" style="17" customWidth="1"/>
    <col min="8439" max="8439" width="13.109375" style="17" customWidth="1"/>
    <col min="8440" max="8440" width="16.33203125" style="17" customWidth="1"/>
    <col min="8441" max="8444" width="0" style="17" hidden="1" customWidth="1"/>
    <col min="8445" max="8445" width="13.6640625" style="17" customWidth="1"/>
    <col min="8446" max="8446" width="8.88671875" style="17"/>
    <col min="8447" max="8447" width="11" style="17" customWidth="1"/>
    <col min="8448" max="8692" width="8.88671875" style="17"/>
    <col min="8693" max="8693" width="7.109375" style="17" customWidth="1"/>
    <col min="8694" max="8694" width="33" style="17" customWidth="1"/>
    <col min="8695" max="8695" width="13.109375" style="17" customWidth="1"/>
    <col min="8696" max="8696" width="16.33203125" style="17" customWidth="1"/>
    <col min="8697" max="8700" width="0" style="17" hidden="1" customWidth="1"/>
    <col min="8701" max="8701" width="13.6640625" style="17" customWidth="1"/>
    <col min="8702" max="8702" width="8.88671875" style="17"/>
    <col min="8703" max="8703" width="11" style="17" customWidth="1"/>
    <col min="8704" max="8948" width="8.88671875" style="17"/>
    <col min="8949" max="8949" width="7.109375" style="17" customWidth="1"/>
    <col min="8950" max="8950" width="33" style="17" customWidth="1"/>
    <col min="8951" max="8951" width="13.109375" style="17" customWidth="1"/>
    <col min="8952" max="8952" width="16.33203125" style="17" customWidth="1"/>
    <col min="8953" max="8956" width="0" style="17" hidden="1" customWidth="1"/>
    <col min="8957" max="8957" width="13.6640625" style="17" customWidth="1"/>
    <col min="8958" max="8958" width="8.88671875" style="17"/>
    <col min="8959" max="8959" width="11" style="17" customWidth="1"/>
    <col min="8960" max="9204" width="8.88671875" style="17"/>
    <col min="9205" max="9205" width="7.109375" style="17" customWidth="1"/>
    <col min="9206" max="9206" width="33" style="17" customWidth="1"/>
    <col min="9207" max="9207" width="13.109375" style="17" customWidth="1"/>
    <col min="9208" max="9208" width="16.33203125" style="17" customWidth="1"/>
    <col min="9209" max="9212" width="0" style="17" hidden="1" customWidth="1"/>
    <col min="9213" max="9213" width="13.6640625" style="17" customWidth="1"/>
    <col min="9214" max="9214" width="8.88671875" style="17"/>
    <col min="9215" max="9215" width="11" style="17" customWidth="1"/>
    <col min="9216" max="9460" width="8.88671875" style="17"/>
    <col min="9461" max="9461" width="7.109375" style="17" customWidth="1"/>
    <col min="9462" max="9462" width="33" style="17" customWidth="1"/>
    <col min="9463" max="9463" width="13.109375" style="17" customWidth="1"/>
    <col min="9464" max="9464" width="16.33203125" style="17" customWidth="1"/>
    <col min="9465" max="9468" width="0" style="17" hidden="1" customWidth="1"/>
    <col min="9469" max="9469" width="13.6640625" style="17" customWidth="1"/>
    <col min="9470" max="9470" width="8.88671875" style="17"/>
    <col min="9471" max="9471" width="11" style="17" customWidth="1"/>
    <col min="9472" max="9716" width="8.88671875" style="17"/>
    <col min="9717" max="9717" width="7.109375" style="17" customWidth="1"/>
    <col min="9718" max="9718" width="33" style="17" customWidth="1"/>
    <col min="9719" max="9719" width="13.109375" style="17" customWidth="1"/>
    <col min="9720" max="9720" width="16.33203125" style="17" customWidth="1"/>
    <col min="9721" max="9724" width="0" style="17" hidden="1" customWidth="1"/>
    <col min="9725" max="9725" width="13.6640625" style="17" customWidth="1"/>
    <col min="9726" max="9726" width="8.88671875" style="17"/>
    <col min="9727" max="9727" width="11" style="17" customWidth="1"/>
    <col min="9728" max="9972" width="8.88671875" style="17"/>
    <col min="9973" max="9973" width="7.109375" style="17" customWidth="1"/>
    <col min="9974" max="9974" width="33" style="17" customWidth="1"/>
    <col min="9975" max="9975" width="13.109375" style="17" customWidth="1"/>
    <col min="9976" max="9976" width="16.33203125" style="17" customWidth="1"/>
    <col min="9977" max="9980" width="0" style="17" hidden="1" customWidth="1"/>
    <col min="9981" max="9981" width="13.6640625" style="17" customWidth="1"/>
    <col min="9982" max="9982" width="8.88671875" style="17"/>
    <col min="9983" max="9983" width="11" style="17" customWidth="1"/>
    <col min="9984" max="10228" width="8.88671875" style="17"/>
    <col min="10229" max="10229" width="7.109375" style="17" customWidth="1"/>
    <col min="10230" max="10230" width="33" style="17" customWidth="1"/>
    <col min="10231" max="10231" width="13.109375" style="17" customWidth="1"/>
    <col min="10232" max="10232" width="16.33203125" style="17" customWidth="1"/>
    <col min="10233" max="10236" width="0" style="17" hidden="1" customWidth="1"/>
    <col min="10237" max="10237" width="13.6640625" style="17" customWidth="1"/>
    <col min="10238" max="10238" width="8.88671875" style="17"/>
    <col min="10239" max="10239" width="11" style="17" customWidth="1"/>
    <col min="10240" max="10484" width="8.88671875" style="17"/>
    <col min="10485" max="10485" width="7.109375" style="17" customWidth="1"/>
    <col min="10486" max="10486" width="33" style="17" customWidth="1"/>
    <col min="10487" max="10487" width="13.109375" style="17" customWidth="1"/>
    <col min="10488" max="10488" width="16.33203125" style="17" customWidth="1"/>
    <col min="10489" max="10492" width="0" style="17" hidden="1" customWidth="1"/>
    <col min="10493" max="10493" width="13.6640625" style="17" customWidth="1"/>
    <col min="10494" max="10494" width="8.88671875" style="17"/>
    <col min="10495" max="10495" width="11" style="17" customWidth="1"/>
    <col min="10496" max="10740" width="8.88671875" style="17"/>
    <col min="10741" max="10741" width="7.109375" style="17" customWidth="1"/>
    <col min="10742" max="10742" width="33" style="17" customWidth="1"/>
    <col min="10743" max="10743" width="13.109375" style="17" customWidth="1"/>
    <col min="10744" max="10744" width="16.33203125" style="17" customWidth="1"/>
    <col min="10745" max="10748" width="0" style="17" hidden="1" customWidth="1"/>
    <col min="10749" max="10749" width="13.6640625" style="17" customWidth="1"/>
    <col min="10750" max="10750" width="8.88671875" style="17"/>
    <col min="10751" max="10751" width="11" style="17" customWidth="1"/>
    <col min="10752" max="10996" width="8.88671875" style="17"/>
    <col min="10997" max="10997" width="7.109375" style="17" customWidth="1"/>
    <col min="10998" max="10998" width="33" style="17" customWidth="1"/>
    <col min="10999" max="10999" width="13.109375" style="17" customWidth="1"/>
    <col min="11000" max="11000" width="16.33203125" style="17" customWidth="1"/>
    <col min="11001" max="11004" width="0" style="17" hidden="1" customWidth="1"/>
    <col min="11005" max="11005" width="13.6640625" style="17" customWidth="1"/>
    <col min="11006" max="11006" width="8.88671875" style="17"/>
    <col min="11007" max="11007" width="11" style="17" customWidth="1"/>
    <col min="11008" max="11252" width="8.88671875" style="17"/>
    <col min="11253" max="11253" width="7.109375" style="17" customWidth="1"/>
    <col min="11254" max="11254" width="33" style="17" customWidth="1"/>
    <col min="11255" max="11255" width="13.109375" style="17" customWidth="1"/>
    <col min="11256" max="11256" width="16.33203125" style="17" customWidth="1"/>
    <col min="11257" max="11260" width="0" style="17" hidden="1" customWidth="1"/>
    <col min="11261" max="11261" width="13.6640625" style="17" customWidth="1"/>
    <col min="11262" max="11262" width="8.88671875" style="17"/>
    <col min="11263" max="11263" width="11" style="17" customWidth="1"/>
    <col min="11264" max="11508" width="8.88671875" style="17"/>
    <col min="11509" max="11509" width="7.109375" style="17" customWidth="1"/>
    <col min="11510" max="11510" width="33" style="17" customWidth="1"/>
    <col min="11511" max="11511" width="13.109375" style="17" customWidth="1"/>
    <col min="11512" max="11512" width="16.33203125" style="17" customWidth="1"/>
    <col min="11513" max="11516" width="0" style="17" hidden="1" customWidth="1"/>
    <col min="11517" max="11517" width="13.6640625" style="17" customWidth="1"/>
    <col min="11518" max="11518" width="8.88671875" style="17"/>
    <col min="11519" max="11519" width="11" style="17" customWidth="1"/>
    <col min="11520" max="11764" width="8.88671875" style="17"/>
    <col min="11765" max="11765" width="7.109375" style="17" customWidth="1"/>
    <col min="11766" max="11766" width="33" style="17" customWidth="1"/>
    <col min="11767" max="11767" width="13.109375" style="17" customWidth="1"/>
    <col min="11768" max="11768" width="16.33203125" style="17" customWidth="1"/>
    <col min="11769" max="11772" width="0" style="17" hidden="1" customWidth="1"/>
    <col min="11773" max="11773" width="13.6640625" style="17" customWidth="1"/>
    <col min="11774" max="11774" width="8.88671875" style="17"/>
    <col min="11775" max="11775" width="11" style="17" customWidth="1"/>
    <col min="11776" max="12020" width="8.88671875" style="17"/>
    <col min="12021" max="12021" width="7.109375" style="17" customWidth="1"/>
    <col min="12022" max="12022" width="33" style="17" customWidth="1"/>
    <col min="12023" max="12023" width="13.109375" style="17" customWidth="1"/>
    <col min="12024" max="12024" width="16.33203125" style="17" customWidth="1"/>
    <col min="12025" max="12028" width="0" style="17" hidden="1" customWidth="1"/>
    <col min="12029" max="12029" width="13.6640625" style="17" customWidth="1"/>
    <col min="12030" max="12030" width="8.88671875" style="17"/>
    <col min="12031" max="12031" width="11" style="17" customWidth="1"/>
    <col min="12032" max="12276" width="8.88671875" style="17"/>
    <col min="12277" max="12277" width="7.109375" style="17" customWidth="1"/>
    <col min="12278" max="12278" width="33" style="17" customWidth="1"/>
    <col min="12279" max="12279" width="13.109375" style="17" customWidth="1"/>
    <col min="12280" max="12280" width="16.33203125" style="17" customWidth="1"/>
    <col min="12281" max="12284" width="0" style="17" hidden="1" customWidth="1"/>
    <col min="12285" max="12285" width="13.6640625" style="17" customWidth="1"/>
    <col min="12286" max="12286" width="8.88671875" style="17"/>
    <col min="12287" max="12287" width="11" style="17" customWidth="1"/>
    <col min="12288" max="12532" width="8.88671875" style="17"/>
    <col min="12533" max="12533" width="7.109375" style="17" customWidth="1"/>
    <col min="12534" max="12534" width="33" style="17" customWidth="1"/>
    <col min="12535" max="12535" width="13.109375" style="17" customWidth="1"/>
    <col min="12536" max="12536" width="16.33203125" style="17" customWidth="1"/>
    <col min="12537" max="12540" width="0" style="17" hidden="1" customWidth="1"/>
    <col min="12541" max="12541" width="13.6640625" style="17" customWidth="1"/>
    <col min="12542" max="12542" width="8.88671875" style="17"/>
    <col min="12543" max="12543" width="11" style="17" customWidth="1"/>
    <col min="12544" max="12788" width="8.88671875" style="17"/>
    <col min="12789" max="12789" width="7.109375" style="17" customWidth="1"/>
    <col min="12790" max="12790" width="33" style="17" customWidth="1"/>
    <col min="12791" max="12791" width="13.109375" style="17" customWidth="1"/>
    <col min="12792" max="12792" width="16.33203125" style="17" customWidth="1"/>
    <col min="12793" max="12796" width="0" style="17" hidden="1" customWidth="1"/>
    <col min="12797" max="12797" width="13.6640625" style="17" customWidth="1"/>
    <col min="12798" max="12798" width="8.88671875" style="17"/>
    <col min="12799" max="12799" width="11" style="17" customWidth="1"/>
    <col min="12800" max="13044" width="8.88671875" style="17"/>
    <col min="13045" max="13045" width="7.109375" style="17" customWidth="1"/>
    <col min="13046" max="13046" width="33" style="17" customWidth="1"/>
    <col min="13047" max="13047" width="13.109375" style="17" customWidth="1"/>
    <col min="13048" max="13048" width="16.33203125" style="17" customWidth="1"/>
    <col min="13049" max="13052" width="0" style="17" hidden="1" customWidth="1"/>
    <col min="13053" max="13053" width="13.6640625" style="17" customWidth="1"/>
    <col min="13054" max="13054" width="8.88671875" style="17"/>
    <col min="13055" max="13055" width="11" style="17" customWidth="1"/>
    <col min="13056" max="13300" width="8.88671875" style="17"/>
    <col min="13301" max="13301" width="7.109375" style="17" customWidth="1"/>
    <col min="13302" max="13302" width="33" style="17" customWidth="1"/>
    <col min="13303" max="13303" width="13.109375" style="17" customWidth="1"/>
    <col min="13304" max="13304" width="16.33203125" style="17" customWidth="1"/>
    <col min="13305" max="13308" width="0" style="17" hidden="1" customWidth="1"/>
    <col min="13309" max="13309" width="13.6640625" style="17" customWidth="1"/>
    <col min="13310" max="13310" width="8.88671875" style="17"/>
    <col min="13311" max="13311" width="11" style="17" customWidth="1"/>
    <col min="13312" max="13556" width="8.88671875" style="17"/>
    <col min="13557" max="13557" width="7.109375" style="17" customWidth="1"/>
    <col min="13558" max="13558" width="33" style="17" customWidth="1"/>
    <col min="13559" max="13559" width="13.109375" style="17" customWidth="1"/>
    <col min="13560" max="13560" width="16.33203125" style="17" customWidth="1"/>
    <col min="13561" max="13564" width="0" style="17" hidden="1" customWidth="1"/>
    <col min="13565" max="13565" width="13.6640625" style="17" customWidth="1"/>
    <col min="13566" max="13566" width="8.88671875" style="17"/>
    <col min="13567" max="13567" width="11" style="17" customWidth="1"/>
    <col min="13568" max="13812" width="8.88671875" style="17"/>
    <col min="13813" max="13813" width="7.109375" style="17" customWidth="1"/>
    <col min="13814" max="13814" width="33" style="17" customWidth="1"/>
    <col min="13815" max="13815" width="13.109375" style="17" customWidth="1"/>
    <col min="13816" max="13816" width="16.33203125" style="17" customWidth="1"/>
    <col min="13817" max="13820" width="0" style="17" hidden="1" customWidth="1"/>
    <col min="13821" max="13821" width="13.6640625" style="17" customWidth="1"/>
    <col min="13822" max="13822" width="8.88671875" style="17"/>
    <col min="13823" max="13823" width="11" style="17" customWidth="1"/>
    <col min="13824" max="14068" width="8.88671875" style="17"/>
    <col min="14069" max="14069" width="7.109375" style="17" customWidth="1"/>
    <col min="14070" max="14070" width="33" style="17" customWidth="1"/>
    <col min="14071" max="14071" width="13.109375" style="17" customWidth="1"/>
    <col min="14072" max="14072" width="16.33203125" style="17" customWidth="1"/>
    <col min="14073" max="14076" width="0" style="17" hidden="1" customWidth="1"/>
    <col min="14077" max="14077" width="13.6640625" style="17" customWidth="1"/>
    <col min="14078" max="14078" width="8.88671875" style="17"/>
    <col min="14079" max="14079" width="11" style="17" customWidth="1"/>
    <col min="14080" max="14324" width="8.88671875" style="17"/>
    <col min="14325" max="14325" width="7.109375" style="17" customWidth="1"/>
    <col min="14326" max="14326" width="33" style="17" customWidth="1"/>
    <col min="14327" max="14327" width="13.109375" style="17" customWidth="1"/>
    <col min="14328" max="14328" width="16.33203125" style="17" customWidth="1"/>
    <col min="14329" max="14332" width="0" style="17" hidden="1" customWidth="1"/>
    <col min="14333" max="14333" width="13.6640625" style="17" customWidth="1"/>
    <col min="14334" max="14334" width="8.88671875" style="17"/>
    <col min="14335" max="14335" width="11" style="17" customWidth="1"/>
    <col min="14336" max="14580" width="8.88671875" style="17"/>
    <col min="14581" max="14581" width="7.109375" style="17" customWidth="1"/>
    <col min="14582" max="14582" width="33" style="17" customWidth="1"/>
    <col min="14583" max="14583" width="13.109375" style="17" customWidth="1"/>
    <col min="14584" max="14584" width="16.33203125" style="17" customWidth="1"/>
    <col min="14585" max="14588" width="0" style="17" hidden="1" customWidth="1"/>
    <col min="14589" max="14589" width="13.6640625" style="17" customWidth="1"/>
    <col min="14590" max="14590" width="8.88671875" style="17"/>
    <col min="14591" max="14591" width="11" style="17" customWidth="1"/>
    <col min="14592" max="14836" width="8.88671875" style="17"/>
    <col min="14837" max="14837" width="7.109375" style="17" customWidth="1"/>
    <col min="14838" max="14838" width="33" style="17" customWidth="1"/>
    <col min="14839" max="14839" width="13.109375" style="17" customWidth="1"/>
    <col min="14840" max="14840" width="16.33203125" style="17" customWidth="1"/>
    <col min="14841" max="14844" width="0" style="17" hidden="1" customWidth="1"/>
    <col min="14845" max="14845" width="13.6640625" style="17" customWidth="1"/>
    <col min="14846" max="14846" width="8.88671875" style="17"/>
    <col min="14847" max="14847" width="11" style="17" customWidth="1"/>
    <col min="14848" max="15092" width="8.88671875" style="17"/>
    <col min="15093" max="15093" width="7.109375" style="17" customWidth="1"/>
    <col min="15094" max="15094" width="33" style="17" customWidth="1"/>
    <col min="15095" max="15095" width="13.109375" style="17" customWidth="1"/>
    <col min="15096" max="15096" width="16.33203125" style="17" customWidth="1"/>
    <col min="15097" max="15100" width="0" style="17" hidden="1" customWidth="1"/>
    <col min="15101" max="15101" width="13.6640625" style="17" customWidth="1"/>
    <col min="15102" max="15102" width="8.88671875" style="17"/>
    <col min="15103" max="15103" width="11" style="17" customWidth="1"/>
    <col min="15104" max="15348" width="8.88671875" style="17"/>
    <col min="15349" max="15349" width="7.109375" style="17" customWidth="1"/>
    <col min="15350" max="15350" width="33" style="17" customWidth="1"/>
    <col min="15351" max="15351" width="13.109375" style="17" customWidth="1"/>
    <col min="15352" max="15352" width="16.33203125" style="17" customWidth="1"/>
    <col min="15353" max="15356" width="0" style="17" hidden="1" customWidth="1"/>
    <col min="15357" max="15357" width="13.6640625" style="17" customWidth="1"/>
    <col min="15358" max="15358" width="8.88671875" style="17"/>
    <col min="15359" max="15359" width="11" style="17" customWidth="1"/>
    <col min="15360" max="15604" width="8.88671875" style="17"/>
    <col min="15605" max="15605" width="7.109375" style="17" customWidth="1"/>
    <col min="15606" max="15606" width="33" style="17" customWidth="1"/>
    <col min="15607" max="15607" width="13.109375" style="17" customWidth="1"/>
    <col min="15608" max="15608" width="16.33203125" style="17" customWidth="1"/>
    <col min="15609" max="15612" width="0" style="17" hidden="1" customWidth="1"/>
    <col min="15613" max="15613" width="13.6640625" style="17" customWidth="1"/>
    <col min="15614" max="15614" width="8.88671875" style="17"/>
    <col min="15615" max="15615" width="11" style="17" customWidth="1"/>
    <col min="15616" max="15860" width="8.88671875" style="17"/>
    <col min="15861" max="15861" width="7.109375" style="17" customWidth="1"/>
    <col min="15862" max="15862" width="33" style="17" customWidth="1"/>
    <col min="15863" max="15863" width="13.109375" style="17" customWidth="1"/>
    <col min="15864" max="15864" width="16.33203125" style="17" customWidth="1"/>
    <col min="15865" max="15868" width="0" style="17" hidden="1" customWidth="1"/>
    <col min="15869" max="15869" width="13.6640625" style="17" customWidth="1"/>
    <col min="15870" max="15870" width="8.88671875" style="17"/>
    <col min="15871" max="15871" width="11" style="17" customWidth="1"/>
    <col min="15872" max="16116" width="8.88671875" style="17"/>
    <col min="16117" max="16117" width="7.109375" style="17" customWidth="1"/>
    <col min="16118" max="16118" width="33" style="17" customWidth="1"/>
    <col min="16119" max="16119" width="13.109375" style="17" customWidth="1"/>
    <col min="16120" max="16120" width="16.33203125" style="17" customWidth="1"/>
    <col min="16121" max="16124" width="0" style="17" hidden="1" customWidth="1"/>
    <col min="16125" max="16125" width="13.6640625" style="17" customWidth="1"/>
    <col min="16126" max="16126" width="8.88671875" style="17"/>
    <col min="16127" max="16127" width="11" style="17" customWidth="1"/>
    <col min="16128" max="16384" width="8.88671875" style="17"/>
  </cols>
  <sheetData>
    <row r="1" spans="1:9">
      <c r="C1" s="16"/>
      <c r="E1" s="16" t="s">
        <v>123</v>
      </c>
    </row>
    <row r="2" spans="1:9">
      <c r="C2" s="16"/>
      <c r="E2" s="16" t="s">
        <v>919</v>
      </c>
    </row>
    <row r="3" spans="1:9">
      <c r="C3" s="16"/>
      <c r="E3" s="16" t="s">
        <v>60</v>
      </c>
    </row>
    <row r="4" spans="1:9">
      <c r="C4" s="16"/>
      <c r="E4" s="16"/>
    </row>
    <row r="5" spans="1:9" ht="25.8" customHeight="1">
      <c r="C5" s="346" t="s">
        <v>925</v>
      </c>
      <c r="D5" s="347"/>
      <c r="E5" s="347"/>
    </row>
    <row r="7" spans="1:9" s="30" customFormat="1" ht="14.4">
      <c r="A7" s="360" t="s">
        <v>402</v>
      </c>
      <c r="B7" s="360"/>
      <c r="C7" s="360"/>
      <c r="D7" s="360"/>
      <c r="E7" s="360"/>
      <c r="F7" s="44"/>
      <c r="H7"/>
      <c r="I7" s="17"/>
    </row>
    <row r="8" spans="1:9" s="30" customFormat="1">
      <c r="A8" s="360" t="s">
        <v>404</v>
      </c>
      <c r="B8" s="360"/>
      <c r="C8" s="360"/>
      <c r="D8" s="360"/>
      <c r="E8" s="360"/>
      <c r="F8" s="44"/>
      <c r="H8" s="17"/>
    </row>
    <row r="9" spans="1:9" s="30" customFormat="1">
      <c r="A9" s="360" t="s">
        <v>405</v>
      </c>
      <c r="B9" s="360"/>
      <c r="C9" s="360"/>
      <c r="D9" s="360"/>
      <c r="E9" s="360"/>
      <c r="F9" s="44"/>
      <c r="H9" s="17"/>
      <c r="I9" s="17"/>
    </row>
    <row r="10" spans="1:9" s="30" customFormat="1">
      <c r="A10" s="360" t="s">
        <v>406</v>
      </c>
      <c r="B10" s="360"/>
      <c r="C10" s="360"/>
      <c r="D10" s="360"/>
      <c r="E10" s="360"/>
      <c r="F10" s="31"/>
      <c r="H10" s="17"/>
      <c r="I10" s="17"/>
    </row>
    <row r="11" spans="1:9" s="30" customFormat="1">
      <c r="H11" s="17"/>
      <c r="I11" s="17"/>
    </row>
    <row r="12" spans="1:9" s="35" customFormat="1" ht="64.2" customHeight="1">
      <c r="A12" s="199" t="s">
        <v>3</v>
      </c>
      <c r="B12" s="156" t="s">
        <v>4</v>
      </c>
      <c r="C12" s="34" t="s">
        <v>403</v>
      </c>
      <c r="D12" s="34" t="s">
        <v>817</v>
      </c>
      <c r="E12" s="34" t="s">
        <v>811</v>
      </c>
      <c r="H12" s="17"/>
      <c r="I12" s="17"/>
    </row>
    <row r="13" spans="1:9" s="35" customFormat="1" ht="12">
      <c r="A13" s="36">
        <v>1</v>
      </c>
      <c r="B13" s="36">
        <v>2</v>
      </c>
      <c r="C13" s="36">
        <v>3</v>
      </c>
      <c r="D13" s="36">
        <v>4</v>
      </c>
      <c r="E13" s="36" t="s">
        <v>813</v>
      </c>
      <c r="H13" s="341"/>
      <c r="I13" s="341"/>
    </row>
    <row r="14" spans="1:9" s="30" customFormat="1">
      <c r="A14" s="160" t="s">
        <v>12</v>
      </c>
      <c r="B14" s="161"/>
      <c r="C14" s="317">
        <f>SUM(C15:C16)</f>
        <v>760833</v>
      </c>
      <c r="D14" s="162">
        <f>SUM(D15:D16)</f>
        <v>52704</v>
      </c>
      <c r="E14" s="162">
        <f>SUM(E15:E16)</f>
        <v>813537</v>
      </c>
      <c r="H14" s="17"/>
      <c r="I14" s="17"/>
    </row>
    <row r="15" spans="1:9" s="30" customFormat="1" ht="16.95" customHeight="1">
      <c r="A15" s="38">
        <v>1</v>
      </c>
      <c r="B15" s="108" t="s">
        <v>364</v>
      </c>
      <c r="C15" s="318">
        <v>142223</v>
      </c>
      <c r="D15" s="40">
        <v>3460</v>
      </c>
      <c r="E15" s="40">
        <v>145683</v>
      </c>
      <c r="H15" s="17"/>
      <c r="I15" s="17"/>
    </row>
    <row r="16" spans="1:9" s="30" customFormat="1" ht="15" customHeight="1">
      <c r="A16" s="114">
        <v>2</v>
      </c>
      <c r="B16" s="115" t="s">
        <v>365</v>
      </c>
      <c r="C16" s="319">
        <v>618610</v>
      </c>
      <c r="D16" s="42">
        <v>49244</v>
      </c>
      <c r="E16" s="42">
        <v>667854</v>
      </c>
      <c r="H16" s="17"/>
      <c r="I16" s="17"/>
    </row>
    <row r="17" spans="2:2" s="30" customFormat="1" ht="12"/>
    <row r="18" spans="2:2" s="30" customFormat="1" ht="12"/>
    <row r="19" spans="2:2" s="30" customFormat="1" ht="12"/>
    <row r="20" spans="2:2" s="30" customFormat="1" ht="12">
      <c r="B20" s="30" t="s">
        <v>912</v>
      </c>
    </row>
    <row r="21" spans="2:2" s="30" customFormat="1" ht="12"/>
    <row r="22" spans="2:2" s="30" customFormat="1" ht="12"/>
    <row r="23" spans="2:2" s="30" customFormat="1" ht="12"/>
    <row r="24" spans="2:2" s="30" customFormat="1" ht="12"/>
    <row r="25" spans="2:2" s="30" customFormat="1" ht="12"/>
    <row r="26" spans="2:2" s="30" customFormat="1" ht="12"/>
    <row r="27" spans="2:2" s="30" customFormat="1" ht="12"/>
    <row r="28" spans="2:2" s="30" customFormat="1" ht="12"/>
    <row r="29" spans="2:2" s="30" customFormat="1" ht="12"/>
    <row r="30" spans="2:2" s="30" customFormat="1" ht="12"/>
    <row r="31" spans="2:2" s="30" customFormat="1" ht="12"/>
    <row r="32" spans="2:2" s="30" customFormat="1" ht="12"/>
    <row r="33" s="30" customFormat="1" ht="12"/>
    <row r="34" s="30" customFormat="1" ht="12"/>
    <row r="35" s="30" customFormat="1" ht="12"/>
    <row r="36" s="30" customFormat="1" ht="12"/>
    <row r="37" s="30" customFormat="1" ht="12"/>
    <row r="38" s="30" customFormat="1" ht="12"/>
    <row r="39" s="30" customFormat="1" ht="12"/>
    <row r="40" s="30" customFormat="1" ht="12"/>
    <row r="41" s="30" customFormat="1" ht="12"/>
    <row r="42" s="30" customFormat="1" ht="12"/>
    <row r="43" s="30" customFormat="1" ht="12"/>
    <row r="44" s="30" customFormat="1" ht="12"/>
    <row r="45" s="30" customFormat="1" ht="12"/>
    <row r="46" s="30" customFormat="1" ht="12"/>
    <row r="47" s="30" customFormat="1" ht="12"/>
    <row r="48" s="30" customFormat="1" ht="12"/>
    <row r="49" s="30" customFormat="1" ht="12"/>
    <row r="50" s="30" customFormat="1" ht="12"/>
    <row r="51" s="30" customFormat="1" ht="12"/>
    <row r="52" s="30" customFormat="1" ht="12"/>
    <row r="53" s="30" customFormat="1" ht="12"/>
    <row r="54" s="30" customFormat="1" ht="12"/>
    <row r="55" s="30" customFormat="1" ht="12"/>
    <row r="56" s="30" customFormat="1" ht="12"/>
    <row r="57" s="30" customFormat="1" ht="12"/>
    <row r="58" s="30" customFormat="1" ht="12"/>
    <row r="59" s="30" customFormat="1" ht="12"/>
    <row r="60" s="30" customFormat="1" ht="12"/>
    <row r="61" s="30" customFormat="1" ht="12"/>
    <row r="62" s="30" customFormat="1" ht="12"/>
    <row r="63" s="30" customFormat="1" ht="12"/>
    <row r="64" s="30" customFormat="1" ht="12"/>
    <row r="65" s="30" customFormat="1" ht="12"/>
    <row r="66" s="30" customFormat="1" ht="12"/>
    <row r="67" s="30" customFormat="1" ht="12"/>
    <row r="68" s="30" customFormat="1" ht="12"/>
    <row r="69" s="30" customFormat="1" ht="12"/>
    <row r="70" s="30" customFormat="1" ht="12"/>
    <row r="71" s="30" customFormat="1" ht="12"/>
    <row r="72" s="30" customFormat="1" ht="12"/>
    <row r="73" s="30" customFormat="1" ht="12"/>
    <row r="74" s="30" customFormat="1" ht="12"/>
    <row r="75" s="30" customFormat="1" ht="12"/>
    <row r="76" s="30" customFormat="1" ht="12"/>
    <row r="77" s="30" customFormat="1" ht="12"/>
    <row r="78" s="30" customFormat="1" ht="12"/>
    <row r="79" s="30" customFormat="1" ht="12"/>
    <row r="80" s="30" customFormat="1" ht="12"/>
    <row r="81" s="30" customFormat="1" ht="12"/>
    <row r="82" s="30" customFormat="1" ht="12"/>
    <row r="83" s="30" customFormat="1" ht="12"/>
    <row r="84" s="30" customFormat="1" ht="12"/>
    <row r="85" s="30" customFormat="1" ht="12"/>
    <row r="86" s="30" customFormat="1" ht="12"/>
    <row r="87" s="30" customFormat="1" ht="12"/>
    <row r="88" s="30" customFormat="1" ht="12"/>
    <row r="89" s="30" customFormat="1" ht="12"/>
    <row r="90" s="30" customFormat="1" ht="12"/>
    <row r="91" s="30" customFormat="1" ht="12"/>
    <row r="92" s="30" customFormat="1" ht="12"/>
    <row r="93" s="30" customFormat="1" ht="12"/>
    <row r="94" s="30" customFormat="1" ht="12"/>
    <row r="95" s="30" customFormat="1" ht="12"/>
    <row r="96" s="30" customFormat="1" ht="12"/>
    <row r="97" s="30" customFormat="1" ht="12"/>
    <row r="98" s="30" customFormat="1" ht="12"/>
    <row r="99" s="30" customFormat="1" ht="12"/>
    <row r="100" s="30" customFormat="1" ht="12"/>
    <row r="101" s="30" customFormat="1" ht="12"/>
    <row r="102" s="30" customFormat="1" ht="12"/>
    <row r="103" s="30" customFormat="1" ht="12"/>
    <row r="104" s="30" customFormat="1" ht="12"/>
    <row r="105" s="30" customFormat="1" ht="12"/>
    <row r="106" s="30" customFormat="1" ht="12"/>
    <row r="107" s="30" customFormat="1" ht="12"/>
    <row r="108" s="30" customFormat="1" ht="12"/>
  </sheetData>
  <mergeCells count="5">
    <mergeCell ref="A7:E7"/>
    <mergeCell ref="A8:E8"/>
    <mergeCell ref="A9:E9"/>
    <mergeCell ref="A10:E10"/>
    <mergeCell ref="C5:E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AO129"/>
  <sheetViews>
    <sheetView topLeftCell="C1" workbookViewId="0">
      <pane xSplit="1" ySplit="11" topLeftCell="D12" activePane="bottomRight" state="frozen"/>
      <selection activeCell="H17" sqref="H17"/>
      <selection pane="topRight" activeCell="H17" sqref="H17"/>
      <selection pane="bottomLeft" activeCell="H17" sqref="H17"/>
      <selection pane="bottomRight" activeCell="H17" sqref="H17"/>
    </sheetView>
  </sheetViews>
  <sheetFormatPr defaultColWidth="9.109375" defaultRowHeight="13.2" outlineLevelCol="1"/>
  <cols>
    <col min="1" max="2" width="0" style="132" hidden="1" customWidth="1"/>
    <col min="3" max="3" width="6.5546875" style="132" customWidth="1"/>
    <col min="4" max="4" width="39.6640625" style="133" customWidth="1"/>
    <col min="5" max="5" width="14.44140625" style="135" customWidth="1"/>
    <col min="6" max="10" width="14.44140625" style="133" hidden="1" customWidth="1" outlineLevel="1"/>
    <col min="11" max="11" width="15.6640625" style="133" customWidth="1" collapsed="1"/>
    <col min="12" max="16" width="12.44140625" style="133" hidden="1" customWidth="1" outlineLevel="1"/>
    <col min="17" max="17" width="14" style="133" hidden="1" customWidth="1" outlineLevel="1"/>
    <col min="18" max="18" width="12" style="133" hidden="1" customWidth="1" outlineLevel="1"/>
    <col min="19" max="19" width="17.109375" style="133" customWidth="1" collapsed="1"/>
    <col min="20" max="21" width="9.109375" style="132" hidden="1" customWidth="1" outlineLevel="1"/>
    <col min="22" max="22" width="6.6640625" style="132" hidden="1" customWidth="1" outlineLevel="1"/>
    <col min="23" max="23" width="7.6640625" style="132" hidden="1" customWidth="1" outlineLevel="1"/>
    <col min="24" max="24" width="4.6640625" style="132" hidden="1" customWidth="1" outlineLevel="1"/>
    <col min="25" max="25" width="5.109375" style="132" hidden="1" customWidth="1" outlineLevel="1"/>
    <col min="26" max="26" width="4.44140625" style="132" hidden="1" customWidth="1" outlineLevel="1"/>
    <col min="27" max="27" width="6" style="132" hidden="1" customWidth="1" outlineLevel="1"/>
    <col min="28" max="33" width="9.109375" style="132" hidden="1" customWidth="1" outlineLevel="1"/>
    <col min="34" max="34" width="9.109375" style="132" collapsed="1"/>
    <col min="35" max="16384" width="9.109375" style="132"/>
  </cols>
  <sheetData>
    <row r="1" spans="1:35" s="21" customFormat="1" ht="14.25" customHeight="1">
      <c r="D1" s="60"/>
      <c r="E1" s="28"/>
      <c r="F1" s="60"/>
      <c r="G1" s="60"/>
      <c r="H1" s="60"/>
      <c r="I1" s="60"/>
      <c r="J1" s="60"/>
      <c r="K1" s="61" t="s">
        <v>128</v>
      </c>
      <c r="L1" s="60"/>
      <c r="M1" s="60"/>
      <c r="N1" s="60"/>
      <c r="O1" s="60"/>
      <c r="P1" s="60"/>
      <c r="Q1" s="60"/>
      <c r="R1" s="60"/>
      <c r="S1" s="61"/>
      <c r="V1" s="30" t="s">
        <v>355</v>
      </c>
      <c r="W1" s="30" t="s">
        <v>356</v>
      </c>
      <c r="X1" s="30" t="s">
        <v>357</v>
      </c>
      <c r="Y1" s="30" t="s">
        <v>358</v>
      </c>
      <c r="Z1" s="30" t="s">
        <v>359</v>
      </c>
      <c r="AB1" s="21" t="s">
        <v>360</v>
      </c>
      <c r="AC1" s="21" t="s">
        <v>361</v>
      </c>
      <c r="AD1" s="21" t="s">
        <v>362</v>
      </c>
      <c r="AE1" s="21" t="s">
        <v>363</v>
      </c>
      <c r="AF1" s="21" t="s">
        <v>12</v>
      </c>
    </row>
    <row r="2" spans="1:35" s="21" customFormat="1" ht="14.25" customHeight="1">
      <c r="D2" s="60"/>
      <c r="E2" s="28"/>
      <c r="F2" s="60"/>
      <c r="G2" s="60"/>
      <c r="H2" s="60"/>
      <c r="I2" s="60"/>
      <c r="J2" s="60"/>
      <c r="K2" s="18" t="s">
        <v>371</v>
      </c>
      <c r="L2" s="60"/>
      <c r="M2" s="60"/>
      <c r="N2" s="60"/>
      <c r="O2" s="60"/>
      <c r="P2" s="60"/>
      <c r="Q2" s="60"/>
      <c r="R2" s="60"/>
      <c r="S2" s="18"/>
      <c r="U2" s="21" t="s">
        <v>22</v>
      </c>
      <c r="V2" s="17">
        <v>20</v>
      </c>
      <c r="W2" s="17">
        <v>15</v>
      </c>
      <c r="X2" s="17">
        <v>16</v>
      </c>
      <c r="Y2" s="17">
        <v>20</v>
      </c>
      <c r="Z2" s="17">
        <v>20</v>
      </c>
      <c r="AA2" s="21">
        <v>91</v>
      </c>
      <c r="AB2" s="21">
        <v>21</v>
      </c>
      <c r="AC2" s="21">
        <f>23-5</f>
        <v>18</v>
      </c>
      <c r="AD2" s="21">
        <v>20</v>
      </c>
      <c r="AE2" s="21">
        <v>15</v>
      </c>
      <c r="AF2" s="21">
        <f>SUM(AB2:AE2)</f>
        <v>74</v>
      </c>
    </row>
    <row r="3" spans="1:35" s="30" customFormat="1" ht="14.25" customHeight="1">
      <c r="D3" s="62"/>
      <c r="E3" s="209"/>
      <c r="F3" s="62"/>
      <c r="G3" s="62"/>
      <c r="H3" s="62"/>
      <c r="I3" s="62"/>
      <c r="J3" s="62"/>
      <c r="K3" s="18" t="s">
        <v>60</v>
      </c>
      <c r="L3" s="62"/>
      <c r="M3" s="62"/>
      <c r="N3" s="62"/>
      <c r="O3" s="62"/>
      <c r="P3" s="62"/>
      <c r="S3" s="18"/>
      <c r="U3" s="21" t="s">
        <v>23</v>
      </c>
      <c r="V3" s="17">
        <v>20</v>
      </c>
      <c r="W3" s="22">
        <v>20</v>
      </c>
      <c r="X3" s="17">
        <v>16</v>
      </c>
      <c r="Y3" s="17">
        <v>20</v>
      </c>
      <c r="Z3" s="17">
        <v>20</v>
      </c>
      <c r="AA3" s="21">
        <v>96</v>
      </c>
      <c r="AB3" s="21">
        <v>21</v>
      </c>
      <c r="AC3" s="21">
        <f>23-5</f>
        <v>18</v>
      </c>
      <c r="AD3" s="21">
        <v>20</v>
      </c>
      <c r="AE3" s="21">
        <v>15</v>
      </c>
      <c r="AF3" s="30">
        <f>SUM(AB3:AE3)</f>
        <v>74</v>
      </c>
    </row>
    <row r="4" spans="1:35" s="134" customFormat="1" ht="14.25" customHeight="1">
      <c r="D4" s="360"/>
      <c r="E4" s="360"/>
      <c r="F4" s="360"/>
      <c r="G4" s="360"/>
      <c r="H4" s="360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U4" s="132" t="s">
        <v>24</v>
      </c>
      <c r="V4">
        <v>20</v>
      </c>
      <c r="W4" s="137">
        <v>20</v>
      </c>
      <c r="X4">
        <v>16</v>
      </c>
      <c r="Y4">
        <v>20</v>
      </c>
      <c r="Z4">
        <v>20</v>
      </c>
      <c r="AA4" s="132">
        <v>96</v>
      </c>
      <c r="AB4" s="132">
        <v>21</v>
      </c>
      <c r="AC4" s="132">
        <f>23-5</f>
        <v>18</v>
      </c>
      <c r="AD4" s="132">
        <v>20</v>
      </c>
      <c r="AE4" s="132">
        <v>15</v>
      </c>
      <c r="AF4" s="134">
        <f>SUM(AB4:AE4)</f>
        <v>74</v>
      </c>
    </row>
    <row r="5" spans="1:35" s="134" customFormat="1" ht="14.4">
      <c r="C5" s="363" t="s">
        <v>388</v>
      </c>
      <c r="D5" s="363"/>
      <c r="E5" s="363"/>
      <c r="F5" s="363"/>
      <c r="G5" s="363"/>
      <c r="H5" s="363"/>
      <c r="I5" s="363"/>
      <c r="J5" s="363"/>
      <c r="K5" s="363"/>
      <c r="L5" s="139"/>
      <c r="M5" s="140"/>
      <c r="N5" s="139"/>
      <c r="O5" s="139"/>
      <c r="P5" s="139"/>
      <c r="Q5" s="139"/>
      <c r="R5" s="139"/>
      <c r="S5" s="139"/>
      <c r="U5" s="132" t="s">
        <v>25</v>
      </c>
      <c r="V5">
        <v>20</v>
      </c>
      <c r="W5" s="137">
        <v>20</v>
      </c>
      <c r="X5">
        <v>16</v>
      </c>
      <c r="Y5">
        <v>20</v>
      </c>
      <c r="Z5">
        <v>20</v>
      </c>
      <c r="AA5" s="132">
        <v>96</v>
      </c>
      <c r="AB5" s="132">
        <v>21</v>
      </c>
      <c r="AC5" s="132">
        <f>23-5</f>
        <v>18</v>
      </c>
      <c r="AD5" s="132">
        <v>20</v>
      </c>
      <c r="AE5" s="132">
        <v>15</v>
      </c>
      <c r="AF5" s="134">
        <f>SUM(AB5:AE5)</f>
        <v>74</v>
      </c>
    </row>
    <row r="6" spans="1:35" s="134" customFormat="1" ht="14.4">
      <c r="C6" s="360" t="s">
        <v>389</v>
      </c>
      <c r="D6" s="360"/>
      <c r="E6" s="360"/>
      <c r="F6" s="360"/>
      <c r="G6" s="360"/>
      <c r="H6" s="360"/>
      <c r="I6" s="360"/>
      <c r="J6" s="360"/>
      <c r="K6" s="360"/>
      <c r="L6" s="139"/>
      <c r="M6" s="140"/>
      <c r="N6" s="139"/>
      <c r="O6" s="139"/>
      <c r="P6" s="139"/>
      <c r="Q6" s="139"/>
      <c r="R6" s="139"/>
      <c r="S6" s="139"/>
      <c r="U6" s="132"/>
      <c r="V6"/>
      <c r="W6" s="137"/>
      <c r="X6"/>
      <c r="Y6"/>
      <c r="Z6"/>
      <c r="AA6" s="132"/>
      <c r="AB6" s="132"/>
      <c r="AC6" s="132"/>
      <c r="AD6" s="132"/>
      <c r="AE6" s="132"/>
    </row>
    <row r="7" spans="1:35" s="134" customFormat="1" ht="14.4" customHeight="1">
      <c r="C7" s="360" t="s">
        <v>390</v>
      </c>
      <c r="D7" s="360"/>
      <c r="E7" s="360"/>
      <c r="F7" s="360"/>
      <c r="G7" s="360"/>
      <c r="H7" s="360"/>
      <c r="I7" s="360"/>
      <c r="J7" s="360"/>
      <c r="K7" s="360"/>
      <c r="L7" s="139"/>
      <c r="M7" s="139"/>
      <c r="N7" s="139"/>
      <c r="O7" s="139"/>
      <c r="P7" s="139"/>
      <c r="Q7" s="139"/>
      <c r="R7" s="139"/>
      <c r="S7" s="139"/>
      <c r="U7" s="132" t="s">
        <v>20</v>
      </c>
      <c r="AA7" s="132">
        <v>1.5449999999999999</v>
      </c>
      <c r="AF7" s="132">
        <v>1.5449999999999999</v>
      </c>
    </row>
    <row r="8" spans="1:35" s="134" customFormat="1" ht="11.4">
      <c r="C8" s="141"/>
      <c r="D8" s="142"/>
      <c r="E8" s="143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</row>
    <row r="9" spans="1:35" s="173" customFormat="1" ht="60">
      <c r="A9" s="198"/>
      <c r="B9" s="198"/>
      <c r="C9" s="104" t="s">
        <v>3</v>
      </c>
      <c r="D9" s="104" t="s">
        <v>4</v>
      </c>
      <c r="E9" s="104" t="s">
        <v>372</v>
      </c>
      <c r="F9" s="104" t="s">
        <v>355</v>
      </c>
      <c r="G9" s="104" t="s">
        <v>356</v>
      </c>
      <c r="H9" s="104" t="s">
        <v>357</v>
      </c>
      <c r="I9" s="104" t="s">
        <v>358</v>
      </c>
      <c r="J9" s="104" t="s">
        <v>359</v>
      </c>
      <c r="K9" s="24" t="s">
        <v>413</v>
      </c>
      <c r="L9" s="155" t="s">
        <v>375</v>
      </c>
      <c r="M9" s="155" t="s">
        <v>360</v>
      </c>
      <c r="N9" s="155" t="s">
        <v>361</v>
      </c>
      <c r="O9" s="155" t="s">
        <v>362</v>
      </c>
      <c r="P9" s="155" t="s">
        <v>363</v>
      </c>
      <c r="Q9" s="174" t="s">
        <v>373</v>
      </c>
      <c r="R9" s="174" t="s">
        <v>374</v>
      </c>
      <c r="S9" s="144"/>
    </row>
    <row r="10" spans="1:35" s="173" customFormat="1">
      <c r="A10" s="198"/>
      <c r="B10" s="198"/>
      <c r="C10" s="36">
        <v>1</v>
      </c>
      <c r="D10" s="36">
        <v>2</v>
      </c>
      <c r="E10" s="36">
        <v>3</v>
      </c>
      <c r="F10" s="36"/>
      <c r="G10" s="36"/>
      <c r="H10" s="36"/>
      <c r="I10" s="36"/>
      <c r="J10" s="36"/>
      <c r="K10" s="36">
        <v>4</v>
      </c>
      <c r="L10" s="155"/>
      <c r="M10" s="155"/>
      <c r="N10" s="155"/>
      <c r="O10" s="155"/>
      <c r="P10" s="155"/>
      <c r="Q10" s="174"/>
      <c r="R10" s="174"/>
      <c r="S10" s="144"/>
    </row>
    <row r="11" spans="1:35" s="145" customFormat="1" ht="15.75" customHeight="1">
      <c r="A11" s="196">
        <v>1</v>
      </c>
      <c r="B11" s="197"/>
      <c r="C11" s="178" t="s">
        <v>12</v>
      </c>
      <c r="D11" s="179"/>
      <c r="E11" s="107">
        <f>E12+E17+E22+E27+E32+E37+E42+E47+E52+E57+E62+E67+E72+E77+E82+E87+E92+E97+E102</f>
        <v>2027</v>
      </c>
      <c r="F11" s="48">
        <f t="shared" ref="F11:J11" si="0">F12+F17+F22+F27+F32+F37+F42+F47+F52+F57+F62+F67+F72+F77+F82+F87+F92+F97+F102</f>
        <v>62634.299999999996</v>
      </c>
      <c r="G11" s="48">
        <f t="shared" si="0"/>
        <v>58748.625</v>
      </c>
      <c r="H11" s="48">
        <f t="shared" si="0"/>
        <v>50107.44</v>
      </c>
      <c r="I11" s="48">
        <f t="shared" si="0"/>
        <v>62634.299999999996</v>
      </c>
      <c r="J11" s="48">
        <f t="shared" si="0"/>
        <v>62634.299999999996</v>
      </c>
      <c r="K11" s="281">
        <f>K12+K17+K22+K27+K32+K37+K42+K47+K52+K57+K62+K67+K72+K77+K82+K87+K92+K97+K102+2</f>
        <v>296760.96500000008</v>
      </c>
      <c r="L11" s="146">
        <f t="shared" ref="L11:R11" si="1">L12+L17+L22+L27+L32+L37+L42+L47+L52+L57+L62+L67+L72+L77+L82+L87+L92+L97+L102</f>
        <v>0</v>
      </c>
      <c r="M11" s="146">
        <f t="shared" si="1"/>
        <v>0</v>
      </c>
      <c r="N11" s="146">
        <f t="shared" si="1"/>
        <v>0</v>
      </c>
      <c r="O11" s="146">
        <f t="shared" si="1"/>
        <v>0</v>
      </c>
      <c r="P11" s="146">
        <f t="shared" si="1"/>
        <v>0</v>
      </c>
      <c r="Q11" s="146">
        <f t="shared" si="1"/>
        <v>0</v>
      </c>
      <c r="R11" s="146">
        <f t="shared" si="1"/>
        <v>296758.96500000008</v>
      </c>
      <c r="S11" s="147"/>
      <c r="W11" s="134"/>
      <c r="X11" s="134"/>
      <c r="Y11" s="134"/>
      <c r="Z11" s="134"/>
      <c r="AA11" s="134"/>
      <c r="AB11" s="134"/>
      <c r="AI11" s="134"/>
    </row>
    <row r="12" spans="1:35" s="148" customFormat="1">
      <c r="A12" s="180">
        <v>1</v>
      </c>
      <c r="B12" s="30">
        <v>1</v>
      </c>
      <c r="C12" s="201">
        <v>1</v>
      </c>
      <c r="D12" s="191" t="s">
        <v>40</v>
      </c>
      <c r="E12" s="192">
        <f t="shared" ref="E12:R12" si="2">SUM(E13:E16)</f>
        <v>22</v>
      </c>
      <c r="F12" s="193">
        <f t="shared" si="2"/>
        <v>679.8</v>
      </c>
      <c r="G12" s="193">
        <f t="shared" si="2"/>
        <v>625.72499999999991</v>
      </c>
      <c r="H12" s="193">
        <f t="shared" si="2"/>
        <v>543.83999999999992</v>
      </c>
      <c r="I12" s="193">
        <f t="shared" si="2"/>
        <v>679.8</v>
      </c>
      <c r="J12" s="193">
        <f t="shared" si="2"/>
        <v>679.8</v>
      </c>
      <c r="K12" s="194">
        <f t="shared" si="2"/>
        <v>3208.9649999999997</v>
      </c>
      <c r="L12" s="149">
        <f>SUM(L13:L16)</f>
        <v>0</v>
      </c>
      <c r="M12" s="149">
        <f t="shared" si="2"/>
        <v>0</v>
      </c>
      <c r="N12" s="149">
        <f t="shared" si="2"/>
        <v>0</v>
      </c>
      <c r="O12" s="150">
        <f t="shared" si="2"/>
        <v>0</v>
      </c>
      <c r="P12" s="150">
        <f t="shared" si="2"/>
        <v>0</v>
      </c>
      <c r="Q12" s="151">
        <f t="shared" si="2"/>
        <v>0</v>
      </c>
      <c r="R12" s="151">
        <f t="shared" si="2"/>
        <v>3208.9649999999997</v>
      </c>
      <c r="S12" s="147"/>
      <c r="W12" s="134"/>
      <c r="X12" s="134"/>
      <c r="Y12" s="134"/>
      <c r="Z12" s="134"/>
      <c r="AA12" s="134"/>
      <c r="AB12" s="134"/>
      <c r="AH12" s="271"/>
      <c r="AI12" s="147"/>
    </row>
    <row r="13" spans="1:35" s="134" customFormat="1">
      <c r="A13" s="180">
        <v>2</v>
      </c>
      <c r="B13" s="30"/>
      <c r="C13" s="202"/>
      <c r="D13" s="181" t="s">
        <v>22</v>
      </c>
      <c r="E13" s="63">
        <v>7</v>
      </c>
      <c r="F13" s="182">
        <f>$E13*$AA$7*V$2</f>
        <v>216.29999999999998</v>
      </c>
      <c r="G13" s="182">
        <f>$E13*$AA$7*W$2</f>
        <v>162.22499999999999</v>
      </c>
      <c r="H13" s="182">
        <f>$E13*$AA$7*X$2</f>
        <v>173.04</v>
      </c>
      <c r="I13" s="182">
        <f>$E13*$AA$7*Y$2</f>
        <v>216.29999999999998</v>
      </c>
      <c r="J13" s="182">
        <f>$E13*$AA$7*Z$2</f>
        <v>216.29999999999998</v>
      </c>
      <c r="K13" s="183">
        <f>SUM(F13:J13)</f>
        <v>984.16499999999985</v>
      </c>
      <c r="L13" s="152"/>
      <c r="M13" s="152">
        <f>$L13*$AF$7*AB$2</f>
        <v>0</v>
      </c>
      <c r="N13" s="152">
        <f>$L13*$AF$7*AC$2</f>
        <v>0</v>
      </c>
      <c r="O13" s="153">
        <f>$L13*$AF$7*AD$2</f>
        <v>0</v>
      </c>
      <c r="P13" s="153">
        <f>$L13*$AF$7*AE$2</f>
        <v>0</v>
      </c>
      <c r="Q13" s="154">
        <f>SUM(M13:P13)</f>
        <v>0</v>
      </c>
      <c r="R13" s="154">
        <f>Q13+K13</f>
        <v>984.16499999999985</v>
      </c>
      <c r="S13" s="147"/>
      <c r="AH13" s="270"/>
      <c r="AI13" s="147"/>
    </row>
    <row r="14" spans="1:35" s="134" customFormat="1" ht="13.8">
      <c r="A14" s="184">
        <v>3</v>
      </c>
      <c r="B14" s="185"/>
      <c r="C14" s="202"/>
      <c r="D14" s="186" t="s">
        <v>23</v>
      </c>
      <c r="E14" s="63">
        <v>7</v>
      </c>
      <c r="F14" s="182">
        <f>$E14*$AA$7*V$3</f>
        <v>216.29999999999998</v>
      </c>
      <c r="G14" s="182">
        <f>$E14*$AA$7*W$3</f>
        <v>216.29999999999998</v>
      </c>
      <c r="H14" s="182">
        <f>$E14*$AA$7*X$3</f>
        <v>173.04</v>
      </c>
      <c r="I14" s="182">
        <f>$E14*$AA$7*Y$3</f>
        <v>216.29999999999998</v>
      </c>
      <c r="J14" s="182">
        <f>$E14*$AA$7*Z$3</f>
        <v>216.29999999999998</v>
      </c>
      <c r="K14" s="183">
        <f>SUM(F14:J14)</f>
        <v>1038.24</v>
      </c>
      <c r="L14" s="152"/>
      <c r="M14" s="152">
        <f>$L14*$AF$7*AB$3</f>
        <v>0</v>
      </c>
      <c r="N14" s="152">
        <f>$L14*$AF$7*AC$3</f>
        <v>0</v>
      </c>
      <c r="O14" s="153">
        <f>$L14*$AF$7*AD$3</f>
        <v>0</v>
      </c>
      <c r="P14" s="153">
        <f>$L14*$AF$7*AE$3</f>
        <v>0</v>
      </c>
      <c r="Q14" s="154">
        <f>SUM(M14:P14)</f>
        <v>0</v>
      </c>
      <c r="R14" s="154">
        <f>Q14+K14</f>
        <v>1038.24</v>
      </c>
      <c r="S14" s="147"/>
      <c r="AH14" s="270"/>
      <c r="AI14" s="147"/>
    </row>
    <row r="15" spans="1:35" s="134" customFormat="1">
      <c r="A15" s="180">
        <v>4</v>
      </c>
      <c r="B15" s="30"/>
      <c r="C15" s="202"/>
      <c r="D15" s="186" t="s">
        <v>24</v>
      </c>
      <c r="E15" s="63">
        <v>5</v>
      </c>
      <c r="F15" s="182">
        <f>$E15*$AA$7*V$4</f>
        <v>154.5</v>
      </c>
      <c r="G15" s="182">
        <f>$E15*$AA$7*W$4</f>
        <v>154.5</v>
      </c>
      <c r="H15" s="182">
        <f>$E15*$AA$7*X$4</f>
        <v>123.6</v>
      </c>
      <c r="I15" s="182">
        <f>$E15*$AA$7*Y$4</f>
        <v>154.5</v>
      </c>
      <c r="J15" s="182">
        <f>$E15*$AA$7*Z$4</f>
        <v>154.5</v>
      </c>
      <c r="K15" s="183">
        <f>SUM(F15:J15)</f>
        <v>741.6</v>
      </c>
      <c r="L15" s="152"/>
      <c r="M15" s="152">
        <f>$L15*$AF$7*AB$4</f>
        <v>0</v>
      </c>
      <c r="N15" s="152">
        <f>$L15*$AF$7*AC$4</f>
        <v>0</v>
      </c>
      <c r="O15" s="153">
        <f>$L15*$AF$7*AD$4</f>
        <v>0</v>
      </c>
      <c r="P15" s="153">
        <f>$L15*$AF$7*AE$4</f>
        <v>0</v>
      </c>
      <c r="Q15" s="154">
        <f>SUM(M15:P15)</f>
        <v>0</v>
      </c>
      <c r="R15" s="154">
        <f>Q15+K15</f>
        <v>741.6</v>
      </c>
      <c r="S15" s="147"/>
      <c r="AH15" s="270"/>
      <c r="AI15" s="147"/>
    </row>
    <row r="16" spans="1:35" s="134" customFormat="1">
      <c r="A16" s="180">
        <v>5</v>
      </c>
      <c r="B16" s="30"/>
      <c r="C16" s="114"/>
      <c r="D16" s="187" t="s">
        <v>25</v>
      </c>
      <c r="E16" s="63">
        <v>3</v>
      </c>
      <c r="F16" s="182">
        <f>$E16*$AA$7*V$5</f>
        <v>92.699999999999989</v>
      </c>
      <c r="G16" s="182">
        <f>$E16*$AA$7*W$5</f>
        <v>92.699999999999989</v>
      </c>
      <c r="H16" s="182">
        <f>$E16*$AA$7*X$5</f>
        <v>74.16</v>
      </c>
      <c r="I16" s="182">
        <f>$E16*$AA$7*Y$5</f>
        <v>92.699999999999989</v>
      </c>
      <c r="J16" s="182">
        <f>$E16*$AA$7*Z$5</f>
        <v>92.699999999999989</v>
      </c>
      <c r="K16" s="183">
        <f>SUM(F16:J16)</f>
        <v>444.95999999999992</v>
      </c>
      <c r="L16" s="152"/>
      <c r="M16" s="152">
        <f>$L16*$AF$7*AB$5</f>
        <v>0</v>
      </c>
      <c r="N16" s="152">
        <f>$L16*$AF$7*AC$5</f>
        <v>0</v>
      </c>
      <c r="O16" s="153">
        <f>$L16*$AF$7*AD$5</f>
        <v>0</v>
      </c>
      <c r="P16" s="153">
        <f>$L16*$AF$7*AE$5</f>
        <v>0</v>
      </c>
      <c r="Q16" s="154">
        <f>SUM(M16:P16)</f>
        <v>0</v>
      </c>
      <c r="R16" s="154">
        <f>Q16+K16</f>
        <v>444.95999999999992</v>
      </c>
      <c r="S16" s="147"/>
      <c r="AH16" s="270"/>
      <c r="AI16" s="147"/>
    </row>
    <row r="17" spans="1:41" s="134" customFormat="1" ht="13.8">
      <c r="A17" s="184">
        <v>6</v>
      </c>
      <c r="B17" s="185">
        <v>1</v>
      </c>
      <c r="C17" s="201">
        <v>2</v>
      </c>
      <c r="D17" s="191" t="s">
        <v>41</v>
      </c>
      <c r="E17" s="192">
        <f t="shared" ref="E17:R17" si="3">SUM(E18:E21)</f>
        <v>39</v>
      </c>
      <c r="F17" s="193">
        <f t="shared" si="3"/>
        <v>1205.0999999999999</v>
      </c>
      <c r="G17" s="193">
        <f t="shared" si="3"/>
        <v>1135.5749999999998</v>
      </c>
      <c r="H17" s="193">
        <f t="shared" si="3"/>
        <v>964.08</v>
      </c>
      <c r="I17" s="193">
        <f t="shared" si="3"/>
        <v>1205.0999999999999</v>
      </c>
      <c r="J17" s="193">
        <f t="shared" si="3"/>
        <v>1205.0999999999999</v>
      </c>
      <c r="K17" s="194">
        <f t="shared" si="3"/>
        <v>5714.9549999999999</v>
      </c>
      <c r="L17" s="149">
        <f t="shared" si="3"/>
        <v>0</v>
      </c>
      <c r="M17" s="149">
        <f t="shared" si="3"/>
        <v>0</v>
      </c>
      <c r="N17" s="149">
        <f t="shared" si="3"/>
        <v>0</v>
      </c>
      <c r="O17" s="150">
        <f t="shared" si="3"/>
        <v>0</v>
      </c>
      <c r="P17" s="150">
        <f t="shared" si="3"/>
        <v>0</v>
      </c>
      <c r="Q17" s="151">
        <f t="shared" si="3"/>
        <v>0</v>
      </c>
      <c r="R17" s="151">
        <f t="shared" si="3"/>
        <v>5714.9549999999999</v>
      </c>
      <c r="S17" s="147"/>
      <c r="AH17" s="271"/>
      <c r="AI17" s="147"/>
    </row>
    <row r="18" spans="1:41" s="134" customFormat="1">
      <c r="A18" s="180">
        <v>7</v>
      </c>
      <c r="B18" s="30"/>
      <c r="C18" s="202"/>
      <c r="D18" s="181" t="s">
        <v>22</v>
      </c>
      <c r="E18" s="63">
        <v>9</v>
      </c>
      <c r="F18" s="182">
        <f>$E18*$AA$7*V$2</f>
        <v>278.09999999999997</v>
      </c>
      <c r="G18" s="182">
        <f>$E18*$AA$7*W$2</f>
        <v>208.57499999999999</v>
      </c>
      <c r="H18" s="182">
        <f>$E18*$AA$7*X$2</f>
        <v>222.48</v>
      </c>
      <c r="I18" s="182">
        <f>$E18*$AA$7*Y$2</f>
        <v>278.09999999999997</v>
      </c>
      <c r="J18" s="182">
        <f>$E18*$AA$7*Z$2</f>
        <v>278.09999999999997</v>
      </c>
      <c r="K18" s="183">
        <f>SUM(F18:J18)</f>
        <v>1265.3549999999998</v>
      </c>
      <c r="L18" s="152"/>
      <c r="M18" s="152">
        <f>$L18*$AF$7*AB$2</f>
        <v>0</v>
      </c>
      <c r="N18" s="152">
        <f>$L18*$AF$7*AC$2</f>
        <v>0</v>
      </c>
      <c r="O18" s="153">
        <f>$L18*$AF$7*AD$2</f>
        <v>0</v>
      </c>
      <c r="P18" s="153">
        <f>$L18*$AF$7*AE$2</f>
        <v>0</v>
      </c>
      <c r="Q18" s="154">
        <f>SUM(M18:P18)</f>
        <v>0</v>
      </c>
      <c r="R18" s="154">
        <f>Q18+K18</f>
        <v>1265.3549999999998</v>
      </c>
      <c r="S18" s="147"/>
      <c r="AH18" s="270"/>
      <c r="AI18" s="147"/>
    </row>
    <row r="19" spans="1:41" s="134" customFormat="1">
      <c r="A19" s="180">
        <v>8</v>
      </c>
      <c r="B19" s="30"/>
      <c r="C19" s="202"/>
      <c r="D19" s="186" t="s">
        <v>23</v>
      </c>
      <c r="E19" s="63">
        <v>11</v>
      </c>
      <c r="F19" s="182">
        <f>$E19*$AA$7*V$3</f>
        <v>339.9</v>
      </c>
      <c r="G19" s="182">
        <f>$E19*$AA$7*W$3</f>
        <v>339.9</v>
      </c>
      <c r="H19" s="182">
        <f>$E19*$AA$7*X$3</f>
        <v>271.91999999999996</v>
      </c>
      <c r="I19" s="182">
        <f>$E19*$AA$7*Y$3</f>
        <v>339.9</v>
      </c>
      <c r="J19" s="182">
        <f>$E19*$AA$7*Z$3</f>
        <v>339.9</v>
      </c>
      <c r="K19" s="183">
        <f>SUM(F19:J19)</f>
        <v>1631.52</v>
      </c>
      <c r="L19" s="152"/>
      <c r="M19" s="152">
        <f>$L19*$AF$7*AB$3</f>
        <v>0</v>
      </c>
      <c r="N19" s="152">
        <f>$L19*$AF$7*AC$3</f>
        <v>0</v>
      </c>
      <c r="O19" s="153">
        <f>$L19*$AF$7*AD$3</f>
        <v>0</v>
      </c>
      <c r="P19" s="153">
        <f>$L19*$AF$7*AE$3</f>
        <v>0</v>
      </c>
      <c r="Q19" s="154">
        <f>SUM(M19:P19)</f>
        <v>0</v>
      </c>
      <c r="R19" s="154">
        <f>Q19+K19</f>
        <v>1631.52</v>
      </c>
      <c r="S19" s="147"/>
      <c r="AH19" s="270"/>
      <c r="AI19" s="147"/>
    </row>
    <row r="20" spans="1:41" s="134" customFormat="1" ht="13.8">
      <c r="A20" s="184">
        <v>9</v>
      </c>
      <c r="B20" s="185"/>
      <c r="C20" s="202"/>
      <c r="D20" s="186" t="s">
        <v>24</v>
      </c>
      <c r="E20" s="63">
        <v>12</v>
      </c>
      <c r="F20" s="182">
        <f>$E20*$AA$7*V$4</f>
        <v>370.79999999999995</v>
      </c>
      <c r="G20" s="182">
        <f>$E20*$AA$7*W$4</f>
        <v>370.79999999999995</v>
      </c>
      <c r="H20" s="182">
        <f>$E20*$AA$7*X$4</f>
        <v>296.64</v>
      </c>
      <c r="I20" s="182">
        <f>$E20*$AA$7*Y$4</f>
        <v>370.79999999999995</v>
      </c>
      <c r="J20" s="182">
        <f>$E20*$AA$7*Z$4</f>
        <v>370.79999999999995</v>
      </c>
      <c r="K20" s="183">
        <f>SUM(F20:J20)</f>
        <v>1779.8399999999997</v>
      </c>
      <c r="L20" s="152"/>
      <c r="M20" s="152">
        <f>$L20*$AF$7*AB$4</f>
        <v>0</v>
      </c>
      <c r="N20" s="152">
        <f>$L20*$AF$7*AC$4</f>
        <v>0</v>
      </c>
      <c r="O20" s="153">
        <f>$L20*$AF$7*AD$4</f>
        <v>0</v>
      </c>
      <c r="P20" s="153">
        <f>$L20*$AF$7*AE$4</f>
        <v>0</v>
      </c>
      <c r="Q20" s="154">
        <f>SUM(M20:P20)</f>
        <v>0</v>
      </c>
      <c r="R20" s="154">
        <f>Q20+K20</f>
        <v>1779.8399999999997</v>
      </c>
      <c r="S20" s="147"/>
      <c r="AH20" s="270"/>
      <c r="AI20" s="147"/>
    </row>
    <row r="21" spans="1:41" s="134" customFormat="1">
      <c r="A21" s="180">
        <v>10</v>
      </c>
      <c r="B21" s="30"/>
      <c r="C21" s="114"/>
      <c r="D21" s="187" t="s">
        <v>25</v>
      </c>
      <c r="E21" s="63">
        <v>7</v>
      </c>
      <c r="F21" s="182">
        <f>$E21*$AA$7*V$5</f>
        <v>216.29999999999998</v>
      </c>
      <c r="G21" s="182">
        <f>$E21*$AA$7*W$5</f>
        <v>216.29999999999998</v>
      </c>
      <c r="H21" s="182">
        <f>$E21*$AA$7*X$5</f>
        <v>173.04</v>
      </c>
      <c r="I21" s="182">
        <f>$E21*$AA$7*Y$5</f>
        <v>216.29999999999998</v>
      </c>
      <c r="J21" s="182">
        <f>$E21*$AA$7*Z$5</f>
        <v>216.29999999999998</v>
      </c>
      <c r="K21" s="183">
        <f>SUM(F21:J21)</f>
        <v>1038.24</v>
      </c>
      <c r="L21" s="152"/>
      <c r="M21" s="152">
        <f>$L21*$AF$7*AB$5</f>
        <v>0</v>
      </c>
      <c r="N21" s="152">
        <f>$L21*$AF$7*AC$5</f>
        <v>0</v>
      </c>
      <c r="O21" s="153">
        <f>$L21*$AF$7*AD$5</f>
        <v>0</v>
      </c>
      <c r="P21" s="153">
        <f>$L21*$AF$7*AE$5</f>
        <v>0</v>
      </c>
      <c r="Q21" s="154">
        <f>SUM(M21:P21)</f>
        <v>0</v>
      </c>
      <c r="R21" s="154">
        <f>Q21+K21</f>
        <v>1038.24</v>
      </c>
      <c r="S21" s="147"/>
      <c r="AH21" s="270"/>
      <c r="AI21" s="147"/>
    </row>
    <row r="22" spans="1:41" s="134" customFormat="1">
      <c r="A22" s="180">
        <v>11</v>
      </c>
      <c r="B22" s="30">
        <v>1</v>
      </c>
      <c r="C22" s="201">
        <v>3</v>
      </c>
      <c r="D22" s="191" t="s">
        <v>42</v>
      </c>
      <c r="E22" s="192">
        <f t="shared" ref="E22:Q22" si="4">SUM(E23:E26)</f>
        <v>96</v>
      </c>
      <c r="F22" s="193">
        <f t="shared" si="4"/>
        <v>2966.3999999999996</v>
      </c>
      <c r="G22" s="193">
        <f t="shared" si="4"/>
        <v>2788.7249999999995</v>
      </c>
      <c r="H22" s="193">
        <f t="shared" si="4"/>
        <v>2373.12</v>
      </c>
      <c r="I22" s="193">
        <f t="shared" si="4"/>
        <v>2966.3999999999996</v>
      </c>
      <c r="J22" s="193">
        <f t="shared" si="4"/>
        <v>2966.3999999999996</v>
      </c>
      <c r="K22" s="194">
        <f t="shared" si="4"/>
        <v>14061.044999999998</v>
      </c>
      <c r="L22" s="149">
        <f t="shared" si="4"/>
        <v>0</v>
      </c>
      <c r="M22" s="149">
        <f t="shared" si="4"/>
        <v>0</v>
      </c>
      <c r="N22" s="149">
        <f t="shared" si="4"/>
        <v>0</v>
      </c>
      <c r="O22" s="150">
        <f t="shared" si="4"/>
        <v>0</v>
      </c>
      <c r="P22" s="150">
        <f t="shared" si="4"/>
        <v>0</v>
      </c>
      <c r="Q22" s="151">
        <f t="shared" si="4"/>
        <v>0</v>
      </c>
      <c r="R22" s="151">
        <f>SUM(R23:R26)</f>
        <v>14061.044999999998</v>
      </c>
      <c r="S22" s="147"/>
      <c r="AH22" s="271"/>
      <c r="AI22" s="147"/>
    </row>
    <row r="23" spans="1:41" s="134" customFormat="1" ht="13.8">
      <c r="A23" s="184">
        <v>12</v>
      </c>
      <c r="B23" s="185"/>
      <c r="C23" s="202"/>
      <c r="D23" s="181" t="s">
        <v>22</v>
      </c>
      <c r="E23" s="63">
        <v>23</v>
      </c>
      <c r="F23" s="182">
        <f>$E23*$AA$7*V$2</f>
        <v>710.7</v>
      </c>
      <c r="G23" s="182">
        <f>$E23*$AA$7*W$2</f>
        <v>533.02499999999998</v>
      </c>
      <c r="H23" s="182">
        <f>$E23*$AA$7*X$2</f>
        <v>568.55999999999995</v>
      </c>
      <c r="I23" s="182">
        <f>$E23*$AA$7*Y$2</f>
        <v>710.7</v>
      </c>
      <c r="J23" s="182">
        <f>$E23*$AA$7*Z$2</f>
        <v>710.7</v>
      </c>
      <c r="K23" s="183">
        <f>SUM(F23:J23)</f>
        <v>3233.6849999999995</v>
      </c>
      <c r="L23" s="152"/>
      <c r="M23" s="152">
        <f>$L23*$AF$7*AB$2</f>
        <v>0</v>
      </c>
      <c r="N23" s="152">
        <f>$L23*$AF$7*AC$2</f>
        <v>0</v>
      </c>
      <c r="O23" s="153">
        <f>$L23*$AF$7*AD$2</f>
        <v>0</v>
      </c>
      <c r="P23" s="153">
        <f>$L23*$AF$7*AE$2</f>
        <v>0</v>
      </c>
      <c r="Q23" s="154">
        <f>SUM(M23:P23)</f>
        <v>0</v>
      </c>
      <c r="R23" s="154">
        <f>Q23+K23</f>
        <v>3233.6849999999995</v>
      </c>
      <c r="S23" s="147"/>
      <c r="AH23" s="270"/>
      <c r="AI23" s="147"/>
    </row>
    <row r="24" spans="1:41" s="134" customFormat="1">
      <c r="A24" s="180">
        <v>13</v>
      </c>
      <c r="B24" s="30"/>
      <c r="C24" s="202"/>
      <c r="D24" s="186" t="s">
        <v>23</v>
      </c>
      <c r="E24" s="63">
        <v>31</v>
      </c>
      <c r="F24" s="182">
        <f>$E24*$AA$7*V$3</f>
        <v>957.89999999999986</v>
      </c>
      <c r="G24" s="182">
        <f>$E24*$AA$7*W$3</f>
        <v>957.89999999999986</v>
      </c>
      <c r="H24" s="182">
        <f>$E24*$AA$7*X$3</f>
        <v>766.32</v>
      </c>
      <c r="I24" s="182">
        <f>$E24*$AA$7*Y$3</f>
        <v>957.89999999999986</v>
      </c>
      <c r="J24" s="182">
        <f>$E24*$AA$7*Z$3</f>
        <v>957.89999999999986</v>
      </c>
      <c r="K24" s="183">
        <f>SUM(F24:J24)</f>
        <v>4597.9199999999992</v>
      </c>
      <c r="L24" s="152"/>
      <c r="M24" s="152">
        <f>$L24*$AF$7*AB$3</f>
        <v>0</v>
      </c>
      <c r="N24" s="152">
        <f>$L24*$AF$7*AC$3</f>
        <v>0</v>
      </c>
      <c r="O24" s="153">
        <f>$L24*$AF$7*AD$3</f>
        <v>0</v>
      </c>
      <c r="P24" s="153">
        <f>$L24*$AF$7*AE$3</f>
        <v>0</v>
      </c>
      <c r="Q24" s="154">
        <f>SUM(M24:P24)</f>
        <v>0</v>
      </c>
      <c r="R24" s="154">
        <f>Q24+K24</f>
        <v>4597.9199999999992</v>
      </c>
      <c r="S24" s="147"/>
      <c r="AH24" s="270"/>
      <c r="AI24" s="147"/>
    </row>
    <row r="25" spans="1:41" s="134" customFormat="1">
      <c r="A25" s="180">
        <v>14</v>
      </c>
      <c r="B25" s="30"/>
      <c r="C25" s="202"/>
      <c r="D25" s="186" t="s">
        <v>24</v>
      </c>
      <c r="E25" s="63">
        <v>20</v>
      </c>
      <c r="F25" s="182">
        <f>$E25*$AA$7*V$4</f>
        <v>618</v>
      </c>
      <c r="G25" s="182">
        <f>$E25*$AA$7*W$4</f>
        <v>618</v>
      </c>
      <c r="H25" s="182">
        <f>$E25*$AA$7*X$4</f>
        <v>494.4</v>
      </c>
      <c r="I25" s="182">
        <f>$E25*$AA$7*Y$4</f>
        <v>618</v>
      </c>
      <c r="J25" s="182">
        <f>$E25*$AA$7*Z$4</f>
        <v>618</v>
      </c>
      <c r="K25" s="183">
        <f>SUM(F25:J25)</f>
        <v>2966.4</v>
      </c>
      <c r="L25" s="152"/>
      <c r="M25" s="152">
        <f>$L25*$AF$7*AB$4</f>
        <v>0</v>
      </c>
      <c r="N25" s="152">
        <f>$L25*$AF$7*AC$4</f>
        <v>0</v>
      </c>
      <c r="O25" s="153">
        <f>$L25*$AF$7*AD$4</f>
        <v>0</v>
      </c>
      <c r="P25" s="153">
        <f>$L25*$AF$7*AE$4</f>
        <v>0</v>
      </c>
      <c r="Q25" s="154">
        <f>SUM(M25:P25)</f>
        <v>0</v>
      </c>
      <c r="R25" s="154">
        <f>Q25+K25</f>
        <v>2966.4</v>
      </c>
      <c r="S25" s="147"/>
      <c r="AH25" s="270"/>
      <c r="AI25" s="147"/>
    </row>
    <row r="26" spans="1:41" s="134" customFormat="1" ht="13.8">
      <c r="A26" s="184">
        <v>15</v>
      </c>
      <c r="B26" s="185"/>
      <c r="C26" s="114"/>
      <c r="D26" s="187" t="s">
        <v>25</v>
      </c>
      <c r="E26" s="63">
        <v>22</v>
      </c>
      <c r="F26" s="182">
        <f>$E26*$AA$7*V$5</f>
        <v>679.8</v>
      </c>
      <c r="G26" s="182">
        <f>$E26*$AA$7*W$5</f>
        <v>679.8</v>
      </c>
      <c r="H26" s="182">
        <f>$E26*$AA$7*X$5</f>
        <v>543.83999999999992</v>
      </c>
      <c r="I26" s="182">
        <f>$E26*$AA$7*Y$5</f>
        <v>679.8</v>
      </c>
      <c r="J26" s="182">
        <f>$E26*$AA$7*Z$5</f>
        <v>679.8</v>
      </c>
      <c r="K26" s="183">
        <f>SUM(F26:J26)</f>
        <v>3263.04</v>
      </c>
      <c r="L26" s="152"/>
      <c r="M26" s="152">
        <f>$L26*$AF$7*AB$5</f>
        <v>0</v>
      </c>
      <c r="N26" s="152">
        <f>$L26*$AF$7*AC$5</f>
        <v>0</v>
      </c>
      <c r="O26" s="153">
        <f>$L26*$AF$7*AD$5</f>
        <v>0</v>
      </c>
      <c r="P26" s="153">
        <f>$L26*$AF$7*AE$5</f>
        <v>0</v>
      </c>
      <c r="Q26" s="154">
        <f>SUM(M26:P26)</f>
        <v>0</v>
      </c>
      <c r="R26" s="154">
        <f>Q26+K26</f>
        <v>3263.04</v>
      </c>
      <c r="S26" s="147"/>
      <c r="AH26" s="270"/>
      <c r="AI26" s="147"/>
    </row>
    <row r="27" spans="1:41" s="134" customFormat="1">
      <c r="A27" s="180">
        <v>16</v>
      </c>
      <c r="B27" s="30">
        <v>1</v>
      </c>
      <c r="C27" s="201">
        <v>4</v>
      </c>
      <c r="D27" s="191" t="s">
        <v>43</v>
      </c>
      <c r="E27" s="192">
        <f t="shared" ref="E27:R27" si="5">SUM(E28:E31)</f>
        <v>41</v>
      </c>
      <c r="F27" s="193">
        <f t="shared" si="5"/>
        <v>1266.9000000000001</v>
      </c>
      <c r="G27" s="193">
        <f t="shared" si="5"/>
        <v>1220.55</v>
      </c>
      <c r="H27" s="193">
        <f t="shared" si="5"/>
        <v>1013.52</v>
      </c>
      <c r="I27" s="193">
        <f t="shared" si="5"/>
        <v>1266.9000000000001</v>
      </c>
      <c r="J27" s="193">
        <f t="shared" si="5"/>
        <v>1266.9000000000001</v>
      </c>
      <c r="K27" s="194">
        <f t="shared" si="5"/>
        <v>6034.7699999999995</v>
      </c>
      <c r="L27" s="149">
        <f t="shared" si="5"/>
        <v>0</v>
      </c>
      <c r="M27" s="149">
        <f t="shared" si="5"/>
        <v>0</v>
      </c>
      <c r="N27" s="149">
        <f t="shared" si="5"/>
        <v>0</v>
      </c>
      <c r="O27" s="150">
        <f t="shared" si="5"/>
        <v>0</v>
      </c>
      <c r="P27" s="150">
        <f t="shared" si="5"/>
        <v>0</v>
      </c>
      <c r="Q27" s="151">
        <f t="shared" si="5"/>
        <v>0</v>
      </c>
      <c r="R27" s="151">
        <f t="shared" si="5"/>
        <v>6034.7699999999995</v>
      </c>
      <c r="S27" s="147"/>
      <c r="AH27" s="271"/>
      <c r="AI27" s="147"/>
    </row>
    <row r="28" spans="1:41" s="134" customFormat="1">
      <c r="A28" s="180">
        <v>17</v>
      </c>
      <c r="B28" s="30"/>
      <c r="C28" s="202"/>
      <c r="D28" s="181" t="s">
        <v>22</v>
      </c>
      <c r="E28" s="63">
        <v>6</v>
      </c>
      <c r="F28" s="182">
        <f>$E28*$AA$7*V$2</f>
        <v>185.39999999999998</v>
      </c>
      <c r="G28" s="182">
        <f>$E28*$AA$7*W$2</f>
        <v>139.04999999999998</v>
      </c>
      <c r="H28" s="182">
        <f>$E28*$AA$7*X$2</f>
        <v>148.32</v>
      </c>
      <c r="I28" s="182">
        <f>$E28*$AA$7*Y$2</f>
        <v>185.39999999999998</v>
      </c>
      <c r="J28" s="182">
        <f>$E28*$AA$7*Z$2</f>
        <v>185.39999999999998</v>
      </c>
      <c r="K28" s="183">
        <f>SUM(F28:J28)</f>
        <v>843.56999999999982</v>
      </c>
      <c r="L28" s="152"/>
      <c r="M28" s="152">
        <f>$L28*$AF$7*AB$2</f>
        <v>0</v>
      </c>
      <c r="N28" s="152">
        <f>$L28*$AF$7*AC$2</f>
        <v>0</v>
      </c>
      <c r="O28" s="153">
        <f>$L28*$AF$7*AD$2</f>
        <v>0</v>
      </c>
      <c r="P28" s="153">
        <f>$L28*$AF$7*AE$2</f>
        <v>0</v>
      </c>
      <c r="Q28" s="154">
        <f>SUM(M28:P28)</f>
        <v>0</v>
      </c>
      <c r="R28" s="154">
        <f>Q28+K28</f>
        <v>843.56999999999982</v>
      </c>
      <c r="S28" s="147"/>
      <c r="AH28" s="270"/>
      <c r="AI28" s="147"/>
    </row>
    <row r="29" spans="1:41" s="134" customFormat="1" ht="13.8">
      <c r="A29" s="184">
        <v>18</v>
      </c>
      <c r="B29" s="185"/>
      <c r="C29" s="202"/>
      <c r="D29" s="186" t="s">
        <v>23</v>
      </c>
      <c r="E29" s="63">
        <v>12</v>
      </c>
      <c r="F29" s="182">
        <f>$E29*$AA$7*V$3</f>
        <v>370.79999999999995</v>
      </c>
      <c r="G29" s="182">
        <f>$E29*$AA$7*W$3</f>
        <v>370.79999999999995</v>
      </c>
      <c r="H29" s="182">
        <f>$E29*$AA$7*X$3</f>
        <v>296.64</v>
      </c>
      <c r="I29" s="182">
        <f>$E29*$AA$7*Y$3</f>
        <v>370.79999999999995</v>
      </c>
      <c r="J29" s="182">
        <f>$E29*$AA$7*Z$3</f>
        <v>370.79999999999995</v>
      </c>
      <c r="K29" s="183">
        <f>SUM(F29:J29)</f>
        <v>1779.8399999999997</v>
      </c>
      <c r="L29" s="152"/>
      <c r="M29" s="152">
        <f>$L29*$AF$7*AB$3</f>
        <v>0</v>
      </c>
      <c r="N29" s="152">
        <f>$L29*$AF$7*AC$3</f>
        <v>0</v>
      </c>
      <c r="O29" s="153">
        <f>$L29*$AF$7*AD$3</f>
        <v>0</v>
      </c>
      <c r="P29" s="153">
        <f>$L29*$AF$7*AE$3</f>
        <v>0</v>
      </c>
      <c r="Q29" s="154">
        <f>SUM(M29:P29)</f>
        <v>0</v>
      </c>
      <c r="R29" s="154">
        <f>Q29+K29</f>
        <v>1779.8399999999997</v>
      </c>
      <c r="S29" s="147"/>
      <c r="AH29" s="270"/>
      <c r="AI29" s="147"/>
    </row>
    <row r="30" spans="1:41" s="134" customFormat="1">
      <c r="A30" s="180">
        <v>19</v>
      </c>
      <c r="B30" s="30"/>
      <c r="C30" s="202"/>
      <c r="D30" s="186" t="s">
        <v>24</v>
      </c>
      <c r="E30" s="63">
        <v>13</v>
      </c>
      <c r="F30" s="182">
        <f>$E30*$AA$7*V$4</f>
        <v>401.70000000000005</v>
      </c>
      <c r="G30" s="182">
        <f>$E30*$AA$7*W$4</f>
        <v>401.70000000000005</v>
      </c>
      <c r="H30" s="182">
        <f>$E30*$AA$7*X$4</f>
        <v>321.36</v>
      </c>
      <c r="I30" s="182">
        <f>$E30*$AA$7*Y$4</f>
        <v>401.70000000000005</v>
      </c>
      <c r="J30" s="182">
        <f>$E30*$AA$7*Z$4</f>
        <v>401.70000000000005</v>
      </c>
      <c r="K30" s="183">
        <f>SUM(F30:J30)</f>
        <v>1928.1600000000003</v>
      </c>
      <c r="L30" s="152"/>
      <c r="M30" s="152">
        <f>$L30*$AF$7*AB$4</f>
        <v>0</v>
      </c>
      <c r="N30" s="152">
        <f>$L30*$AF$7*AC$4</f>
        <v>0</v>
      </c>
      <c r="O30" s="153">
        <f>$L30*$AF$7*AD$4</f>
        <v>0</v>
      </c>
      <c r="P30" s="153">
        <f>$L30*$AF$7*AE$4</f>
        <v>0</v>
      </c>
      <c r="Q30" s="154">
        <f>SUM(M30:P30)</f>
        <v>0</v>
      </c>
      <c r="R30" s="154">
        <f>Q30+K30</f>
        <v>1928.1600000000003</v>
      </c>
      <c r="S30" s="147"/>
      <c r="AH30" s="270"/>
      <c r="AI30" s="147"/>
    </row>
    <row r="31" spans="1:41" s="134" customFormat="1" ht="13.8">
      <c r="A31" s="180">
        <v>20</v>
      </c>
      <c r="B31" s="30"/>
      <c r="C31" s="114"/>
      <c r="D31" s="187" t="s">
        <v>25</v>
      </c>
      <c r="E31" s="63">
        <v>10</v>
      </c>
      <c r="F31" s="182">
        <f>$E31*$AA$7*V$5</f>
        <v>309</v>
      </c>
      <c r="G31" s="182">
        <f>$E31*$AA$7*W$5</f>
        <v>309</v>
      </c>
      <c r="H31" s="182">
        <f>$E31*$AA$7*X$5</f>
        <v>247.2</v>
      </c>
      <c r="I31" s="182">
        <f>$E31*$AA$7*Y$5</f>
        <v>309</v>
      </c>
      <c r="J31" s="182">
        <f>$E31*$AA$7*Z$5</f>
        <v>309</v>
      </c>
      <c r="K31" s="183">
        <f>SUM(F31:J31)</f>
        <v>1483.2</v>
      </c>
      <c r="L31" s="152"/>
      <c r="M31" s="152">
        <f>$L31*$AF$7*AB$5</f>
        <v>0</v>
      </c>
      <c r="N31" s="152">
        <f>$L31*$AF$7*AC$5</f>
        <v>0</v>
      </c>
      <c r="O31" s="153">
        <f>$L31*$AF$7*AD$5</f>
        <v>0</v>
      </c>
      <c r="P31" s="153">
        <f>$L31*$AF$7*AE$5</f>
        <v>0</v>
      </c>
      <c r="Q31" s="154">
        <f>SUM(M31:P31)</f>
        <v>0</v>
      </c>
      <c r="R31" s="154">
        <f>Q31+K31</f>
        <v>1483.2</v>
      </c>
      <c r="S31" s="147"/>
      <c r="AH31" s="270"/>
      <c r="AI31" s="147"/>
      <c r="AN31" s="145"/>
      <c r="AO31" s="148"/>
    </row>
    <row r="32" spans="1:41" s="134" customFormat="1" ht="13.8">
      <c r="A32" s="184">
        <v>21</v>
      </c>
      <c r="B32" s="185">
        <v>1</v>
      </c>
      <c r="C32" s="201">
        <v>5</v>
      </c>
      <c r="D32" s="191" t="s">
        <v>44</v>
      </c>
      <c r="E32" s="192">
        <f t="shared" ref="E32:R32" si="6">SUM(E33:E36)</f>
        <v>87</v>
      </c>
      <c r="F32" s="193">
        <f t="shared" si="6"/>
        <v>2688.3</v>
      </c>
      <c r="G32" s="193">
        <f t="shared" si="6"/>
        <v>2510.625</v>
      </c>
      <c r="H32" s="193">
        <f t="shared" si="6"/>
        <v>2150.6399999999994</v>
      </c>
      <c r="I32" s="193">
        <f t="shared" si="6"/>
        <v>2688.3</v>
      </c>
      <c r="J32" s="193">
        <f t="shared" si="6"/>
        <v>2688.3</v>
      </c>
      <c r="K32" s="194">
        <f t="shared" si="6"/>
        <v>12726.165000000001</v>
      </c>
      <c r="L32" s="149">
        <f t="shared" si="6"/>
        <v>0</v>
      </c>
      <c r="M32" s="149">
        <f t="shared" si="6"/>
        <v>0</v>
      </c>
      <c r="N32" s="149">
        <f t="shared" si="6"/>
        <v>0</v>
      </c>
      <c r="O32" s="150">
        <f t="shared" si="6"/>
        <v>0</v>
      </c>
      <c r="P32" s="150">
        <f t="shared" si="6"/>
        <v>0</v>
      </c>
      <c r="Q32" s="151">
        <f t="shared" si="6"/>
        <v>0</v>
      </c>
      <c r="R32" s="151">
        <f t="shared" si="6"/>
        <v>12726.165000000001</v>
      </c>
      <c r="S32" s="147"/>
      <c r="AH32" s="271"/>
      <c r="AI32" s="147"/>
      <c r="AN32" s="145"/>
      <c r="AO32" s="148"/>
    </row>
    <row r="33" spans="1:41" s="134" customFormat="1" ht="13.8">
      <c r="A33" s="180">
        <v>22</v>
      </c>
      <c r="B33" s="30"/>
      <c r="C33" s="202"/>
      <c r="D33" s="181" t="s">
        <v>22</v>
      </c>
      <c r="E33" s="63">
        <v>23</v>
      </c>
      <c r="F33" s="182">
        <f>$E33*$AA$7*V$2</f>
        <v>710.7</v>
      </c>
      <c r="G33" s="182">
        <f>$E33*$AA$7*W$2</f>
        <v>533.02499999999998</v>
      </c>
      <c r="H33" s="182">
        <f>$E33*$AA$7*X$2</f>
        <v>568.55999999999995</v>
      </c>
      <c r="I33" s="182">
        <f>$E33*$AA$7*Y$2</f>
        <v>710.7</v>
      </c>
      <c r="J33" s="182">
        <f>$E33*$AA$7*Z$2</f>
        <v>710.7</v>
      </c>
      <c r="K33" s="183">
        <f>SUM(F33:J33)</f>
        <v>3233.6849999999995</v>
      </c>
      <c r="L33" s="152"/>
      <c r="M33" s="152">
        <f>$L33*$AF$7*AB$2</f>
        <v>0</v>
      </c>
      <c r="N33" s="152">
        <f>$L33*$AF$7*AC$2</f>
        <v>0</v>
      </c>
      <c r="O33" s="153">
        <f>$L33*$AF$7*AD$2</f>
        <v>0</v>
      </c>
      <c r="P33" s="153">
        <f>$L33*$AF$7*AE$2</f>
        <v>0</v>
      </c>
      <c r="Q33" s="154">
        <f>SUM(M33:P33)</f>
        <v>0</v>
      </c>
      <c r="R33" s="154">
        <f>Q33+K33</f>
        <v>3233.6849999999995</v>
      </c>
      <c r="S33" s="147"/>
      <c r="AH33" s="270"/>
      <c r="AI33" s="147"/>
      <c r="AN33" s="145"/>
      <c r="AO33" s="148"/>
    </row>
    <row r="34" spans="1:41" s="134" customFormat="1" ht="13.8">
      <c r="A34" s="180">
        <v>23</v>
      </c>
      <c r="B34" s="30"/>
      <c r="C34" s="202"/>
      <c r="D34" s="186" t="s">
        <v>23</v>
      </c>
      <c r="E34" s="63">
        <v>21</v>
      </c>
      <c r="F34" s="182">
        <f>$E34*$AA$7*V$3</f>
        <v>648.9</v>
      </c>
      <c r="G34" s="182">
        <f>$E34*$AA$7*W$3</f>
        <v>648.9</v>
      </c>
      <c r="H34" s="182">
        <f>$E34*$AA$7*X$3</f>
        <v>519.12</v>
      </c>
      <c r="I34" s="182">
        <f>$E34*$AA$7*Y$3</f>
        <v>648.9</v>
      </c>
      <c r="J34" s="182">
        <f>$E34*$AA$7*Z$3</f>
        <v>648.9</v>
      </c>
      <c r="K34" s="183">
        <f>SUM(F34:J34)</f>
        <v>3114.7200000000003</v>
      </c>
      <c r="L34" s="152"/>
      <c r="M34" s="152">
        <f>$L34*$AF$7*AB$3</f>
        <v>0</v>
      </c>
      <c r="N34" s="152">
        <f>$L34*$AF$7*AC$3</f>
        <v>0</v>
      </c>
      <c r="O34" s="153">
        <f>$L34*$AF$7*AD$3</f>
        <v>0</v>
      </c>
      <c r="P34" s="153">
        <f>$L34*$AF$7*AE$3</f>
        <v>0</v>
      </c>
      <c r="Q34" s="154">
        <f>SUM(M34:P34)</f>
        <v>0</v>
      </c>
      <c r="R34" s="154">
        <f>Q34+K34</f>
        <v>3114.7200000000003</v>
      </c>
      <c r="S34" s="147"/>
      <c r="AH34" s="270"/>
      <c r="AI34" s="147"/>
      <c r="AN34" s="145"/>
      <c r="AO34" s="148"/>
    </row>
    <row r="35" spans="1:41" s="134" customFormat="1" ht="13.8">
      <c r="A35" s="184">
        <v>24</v>
      </c>
      <c r="B35" s="185"/>
      <c r="C35" s="202"/>
      <c r="D35" s="186" t="s">
        <v>24</v>
      </c>
      <c r="E35" s="63">
        <v>21</v>
      </c>
      <c r="F35" s="182">
        <f>$E35*$AA$7*V$4</f>
        <v>648.9</v>
      </c>
      <c r="G35" s="182">
        <f>$E35*$AA$7*W$4</f>
        <v>648.9</v>
      </c>
      <c r="H35" s="182">
        <f>$E35*$AA$7*X$4</f>
        <v>519.12</v>
      </c>
      <c r="I35" s="182">
        <f>$E35*$AA$7*Y$4</f>
        <v>648.9</v>
      </c>
      <c r="J35" s="182">
        <f>$E35*$AA$7*Z$4</f>
        <v>648.9</v>
      </c>
      <c r="K35" s="183">
        <f>SUM(F35:J35)</f>
        <v>3114.7200000000003</v>
      </c>
      <c r="L35" s="152"/>
      <c r="M35" s="152">
        <f>$L35*$AF$7*AB$4</f>
        <v>0</v>
      </c>
      <c r="N35" s="152">
        <f>$L35*$AF$7*AC$4</f>
        <v>0</v>
      </c>
      <c r="O35" s="153">
        <f>$L35*$AF$7*AD$4</f>
        <v>0</v>
      </c>
      <c r="P35" s="153">
        <f>$L35*$AF$7*AE$4</f>
        <v>0</v>
      </c>
      <c r="Q35" s="154">
        <f>SUM(M35:P35)</f>
        <v>0</v>
      </c>
      <c r="R35" s="154">
        <f>Q35+K35</f>
        <v>3114.7200000000003</v>
      </c>
      <c r="S35" s="147"/>
      <c r="AH35" s="270"/>
      <c r="AI35" s="147"/>
      <c r="AN35" s="145"/>
      <c r="AO35" s="148"/>
    </row>
    <row r="36" spans="1:41" s="134" customFormat="1">
      <c r="A36" s="180">
        <v>25</v>
      </c>
      <c r="B36" s="30"/>
      <c r="C36" s="114"/>
      <c r="D36" s="187" t="s">
        <v>25</v>
      </c>
      <c r="E36" s="63">
        <v>22</v>
      </c>
      <c r="F36" s="182">
        <f>$E36*$AA$7*V$5</f>
        <v>679.8</v>
      </c>
      <c r="G36" s="182">
        <f>$E36*$AA$7*W$5</f>
        <v>679.8</v>
      </c>
      <c r="H36" s="182">
        <f>$E36*$AA$7*X$5</f>
        <v>543.83999999999992</v>
      </c>
      <c r="I36" s="182">
        <f>$E36*$AA$7*Y$5</f>
        <v>679.8</v>
      </c>
      <c r="J36" s="182">
        <f>$E36*$AA$7*Z$5</f>
        <v>679.8</v>
      </c>
      <c r="K36" s="183">
        <f>SUM(F36:J36)</f>
        <v>3263.04</v>
      </c>
      <c r="L36" s="152"/>
      <c r="M36" s="152">
        <f>$L36*$AF$7*AB$5</f>
        <v>0</v>
      </c>
      <c r="N36" s="152">
        <f>$L36*$AF$7*AC$5</f>
        <v>0</v>
      </c>
      <c r="O36" s="153">
        <f>$L36*$AF$7*AD$5</f>
        <v>0</v>
      </c>
      <c r="P36" s="153">
        <f>$L36*$AF$7*AE$5</f>
        <v>0</v>
      </c>
      <c r="Q36" s="154">
        <f>SUM(M36:P36)</f>
        <v>0</v>
      </c>
      <c r="R36" s="154">
        <f>Q36+K36</f>
        <v>3263.04</v>
      </c>
      <c r="S36" s="147"/>
      <c r="AH36" s="270"/>
      <c r="AI36" s="147"/>
    </row>
    <row r="37" spans="1:41" s="134" customFormat="1">
      <c r="A37" s="180">
        <v>26</v>
      </c>
      <c r="B37" s="30">
        <v>1</v>
      </c>
      <c r="C37" s="201">
        <v>6</v>
      </c>
      <c r="D37" s="191" t="s">
        <v>45</v>
      </c>
      <c r="E37" s="192">
        <f t="shared" ref="E37:R37" si="7">SUM(E38:E41)</f>
        <v>163</v>
      </c>
      <c r="F37" s="193">
        <f t="shared" si="7"/>
        <v>5036.7</v>
      </c>
      <c r="G37" s="193">
        <f t="shared" si="7"/>
        <v>4689.0749999999998</v>
      </c>
      <c r="H37" s="193">
        <f t="shared" si="7"/>
        <v>4029.3599999999997</v>
      </c>
      <c r="I37" s="193">
        <f t="shared" si="7"/>
        <v>5036.7</v>
      </c>
      <c r="J37" s="193">
        <f t="shared" si="7"/>
        <v>5036.7</v>
      </c>
      <c r="K37" s="194">
        <f t="shared" si="7"/>
        <v>23828.535</v>
      </c>
      <c r="L37" s="149">
        <f t="shared" si="7"/>
        <v>0</v>
      </c>
      <c r="M37" s="149">
        <f t="shared" si="7"/>
        <v>0</v>
      </c>
      <c r="N37" s="149">
        <f t="shared" si="7"/>
        <v>0</v>
      </c>
      <c r="O37" s="150">
        <f t="shared" si="7"/>
        <v>0</v>
      </c>
      <c r="P37" s="150">
        <f t="shared" si="7"/>
        <v>0</v>
      </c>
      <c r="Q37" s="151">
        <f t="shared" si="7"/>
        <v>0</v>
      </c>
      <c r="R37" s="151">
        <f t="shared" si="7"/>
        <v>23828.535</v>
      </c>
      <c r="S37" s="147"/>
      <c r="AH37" s="271"/>
      <c r="AI37" s="147"/>
    </row>
    <row r="38" spans="1:41" s="134" customFormat="1" ht="13.8">
      <c r="A38" s="184">
        <v>27</v>
      </c>
      <c r="B38" s="185"/>
      <c r="C38" s="202"/>
      <c r="D38" s="181" t="s">
        <v>22</v>
      </c>
      <c r="E38" s="63">
        <v>45</v>
      </c>
      <c r="F38" s="182">
        <f>$E38*$AA$7*V$2</f>
        <v>1390.4999999999998</v>
      </c>
      <c r="G38" s="182">
        <f>$E38*$AA$7*W$2</f>
        <v>1042.8749999999998</v>
      </c>
      <c r="H38" s="182">
        <f>$E38*$AA$7*X$2</f>
        <v>1112.3999999999999</v>
      </c>
      <c r="I38" s="182">
        <f>$E38*$AA$7*Y$2</f>
        <v>1390.4999999999998</v>
      </c>
      <c r="J38" s="182">
        <f>$E38*$AA$7*Z$2</f>
        <v>1390.4999999999998</v>
      </c>
      <c r="K38" s="183">
        <f>SUM(F38:J38)</f>
        <v>6326.7749999999996</v>
      </c>
      <c r="L38" s="152"/>
      <c r="M38" s="152">
        <f>$L38*$AF$7*AB$2</f>
        <v>0</v>
      </c>
      <c r="N38" s="152">
        <f>$L38*$AF$7*AC$2</f>
        <v>0</v>
      </c>
      <c r="O38" s="153">
        <f>$L38*$AF$7*AD$2</f>
        <v>0</v>
      </c>
      <c r="P38" s="153">
        <f>$L38*$AF$7*AE$2</f>
        <v>0</v>
      </c>
      <c r="Q38" s="154">
        <f>SUM(M38:P38)</f>
        <v>0</v>
      </c>
      <c r="R38" s="154">
        <f>Q38+K38</f>
        <v>6326.7749999999996</v>
      </c>
      <c r="S38" s="147"/>
      <c r="AH38" s="270"/>
      <c r="AI38" s="147"/>
    </row>
    <row r="39" spans="1:41" s="134" customFormat="1">
      <c r="A39" s="180">
        <v>28</v>
      </c>
      <c r="B39" s="30"/>
      <c r="C39" s="202"/>
      <c r="D39" s="186" t="s">
        <v>23</v>
      </c>
      <c r="E39" s="63">
        <v>29</v>
      </c>
      <c r="F39" s="182">
        <f>$E39*$AA$7*V$3</f>
        <v>896.1</v>
      </c>
      <c r="G39" s="182">
        <f>$E39*$AA$7*W$3</f>
        <v>896.1</v>
      </c>
      <c r="H39" s="182">
        <f>$E39*$AA$7*X$3</f>
        <v>716.88</v>
      </c>
      <c r="I39" s="182">
        <f>$E39*$AA$7*Y$3</f>
        <v>896.1</v>
      </c>
      <c r="J39" s="182">
        <f>$E39*$AA$7*Z$3</f>
        <v>896.1</v>
      </c>
      <c r="K39" s="183">
        <f>SUM(F39:J39)</f>
        <v>4301.28</v>
      </c>
      <c r="L39" s="152"/>
      <c r="M39" s="152">
        <f>$L39*$AF$7*AB$3</f>
        <v>0</v>
      </c>
      <c r="N39" s="152">
        <f>$L39*$AF$7*AC$3</f>
        <v>0</v>
      </c>
      <c r="O39" s="153">
        <f>$L39*$AF$7*AD$3</f>
        <v>0</v>
      </c>
      <c r="P39" s="153">
        <f>$L39*$AF$7*AE$3</f>
        <v>0</v>
      </c>
      <c r="Q39" s="154">
        <f>SUM(M39:P39)</f>
        <v>0</v>
      </c>
      <c r="R39" s="154">
        <f>Q39+K39</f>
        <v>4301.28</v>
      </c>
      <c r="S39" s="147"/>
      <c r="AH39" s="270"/>
      <c r="AI39" s="147"/>
    </row>
    <row r="40" spans="1:41" s="134" customFormat="1">
      <c r="A40" s="180">
        <v>29</v>
      </c>
      <c r="B40" s="30"/>
      <c r="C40" s="202"/>
      <c r="D40" s="186" t="s">
        <v>24</v>
      </c>
      <c r="E40" s="63">
        <v>49</v>
      </c>
      <c r="F40" s="182">
        <f>$E40*$AA$7*V$4</f>
        <v>1514.1</v>
      </c>
      <c r="G40" s="182">
        <f>$E40*$AA$7*W$4</f>
        <v>1514.1</v>
      </c>
      <c r="H40" s="182">
        <f>$E40*$AA$7*X$4</f>
        <v>1211.28</v>
      </c>
      <c r="I40" s="182">
        <f>$E40*$AA$7*Y$4</f>
        <v>1514.1</v>
      </c>
      <c r="J40" s="182">
        <f>$E40*$AA$7*Z$4</f>
        <v>1514.1</v>
      </c>
      <c r="K40" s="183">
        <f>SUM(F40:J40)</f>
        <v>7267.68</v>
      </c>
      <c r="L40" s="152"/>
      <c r="M40" s="152">
        <f>$L40*$AF$7*AB$4</f>
        <v>0</v>
      </c>
      <c r="N40" s="152">
        <f>$L40*$AF$7*AC$4</f>
        <v>0</v>
      </c>
      <c r="O40" s="153">
        <f>$L40*$AF$7*AD$4</f>
        <v>0</v>
      </c>
      <c r="P40" s="153">
        <f>$L40*$AF$7*AE$4</f>
        <v>0</v>
      </c>
      <c r="Q40" s="154">
        <f>SUM(M40:P40)</f>
        <v>0</v>
      </c>
      <c r="R40" s="154">
        <f>Q40+K40</f>
        <v>7267.68</v>
      </c>
      <c r="S40" s="147"/>
      <c r="AH40" s="270"/>
      <c r="AI40" s="147"/>
    </row>
    <row r="41" spans="1:41" s="134" customFormat="1" ht="13.8">
      <c r="A41" s="184">
        <v>30</v>
      </c>
      <c r="B41" s="185"/>
      <c r="C41" s="114"/>
      <c r="D41" s="187" t="s">
        <v>25</v>
      </c>
      <c r="E41" s="63">
        <v>40</v>
      </c>
      <c r="F41" s="182">
        <f>$E41*$AA$7*V$5</f>
        <v>1236</v>
      </c>
      <c r="G41" s="182">
        <f>$E41*$AA$7*W$5</f>
        <v>1236</v>
      </c>
      <c r="H41" s="182">
        <f>$E41*$AA$7*X$5</f>
        <v>988.8</v>
      </c>
      <c r="I41" s="182">
        <f>$E41*$AA$7*Y$5</f>
        <v>1236</v>
      </c>
      <c r="J41" s="182">
        <f>$E41*$AA$7*Z$5</f>
        <v>1236</v>
      </c>
      <c r="K41" s="183">
        <f>SUM(F41:J41)</f>
        <v>5932.8</v>
      </c>
      <c r="L41" s="152"/>
      <c r="M41" s="152">
        <f>$L41*$AF$7*AB$5</f>
        <v>0</v>
      </c>
      <c r="N41" s="152">
        <f>$L41*$AF$7*AC$5</f>
        <v>0</v>
      </c>
      <c r="O41" s="153">
        <f>$L41*$AF$7*AD$5</f>
        <v>0</v>
      </c>
      <c r="P41" s="153">
        <f>$L41*$AF$7*AE$5</f>
        <v>0</v>
      </c>
      <c r="Q41" s="154">
        <f>SUM(M41:P41)</f>
        <v>0</v>
      </c>
      <c r="R41" s="154">
        <f>Q41+K41</f>
        <v>5932.8</v>
      </c>
      <c r="S41" s="147"/>
      <c r="AH41" s="270"/>
      <c r="AI41" s="147"/>
    </row>
    <row r="42" spans="1:41" s="134" customFormat="1">
      <c r="A42" s="180">
        <v>31</v>
      </c>
      <c r="B42" s="30">
        <v>1</v>
      </c>
      <c r="C42" s="201">
        <v>7</v>
      </c>
      <c r="D42" s="191" t="s">
        <v>46</v>
      </c>
      <c r="E42" s="192">
        <f t="shared" ref="E42:R42" si="8">SUM(E43:E46)</f>
        <v>94</v>
      </c>
      <c r="F42" s="193">
        <f t="shared" si="8"/>
        <v>2904.5999999999995</v>
      </c>
      <c r="G42" s="193">
        <f t="shared" si="8"/>
        <v>2734.6499999999996</v>
      </c>
      <c r="H42" s="193">
        <f t="shared" si="8"/>
        <v>2323.6799999999994</v>
      </c>
      <c r="I42" s="193">
        <f t="shared" si="8"/>
        <v>2904.5999999999995</v>
      </c>
      <c r="J42" s="193">
        <f t="shared" si="8"/>
        <v>2904.5999999999995</v>
      </c>
      <c r="K42" s="194">
        <f t="shared" si="8"/>
        <v>13772.130000000001</v>
      </c>
      <c r="L42" s="149">
        <f t="shared" si="8"/>
        <v>0</v>
      </c>
      <c r="M42" s="149">
        <f t="shared" si="8"/>
        <v>0</v>
      </c>
      <c r="N42" s="149">
        <f t="shared" si="8"/>
        <v>0</v>
      </c>
      <c r="O42" s="150">
        <f t="shared" si="8"/>
        <v>0</v>
      </c>
      <c r="P42" s="150">
        <f t="shared" si="8"/>
        <v>0</v>
      </c>
      <c r="Q42" s="151">
        <f t="shared" si="8"/>
        <v>0</v>
      </c>
      <c r="R42" s="151">
        <f t="shared" si="8"/>
        <v>13772.130000000001</v>
      </c>
      <c r="S42" s="147"/>
      <c r="AH42" s="271"/>
      <c r="AI42" s="147"/>
    </row>
    <row r="43" spans="1:41" s="134" customFormat="1">
      <c r="A43" s="180">
        <v>32</v>
      </c>
      <c r="B43" s="30"/>
      <c r="C43" s="202"/>
      <c r="D43" s="181" t="s">
        <v>22</v>
      </c>
      <c r="E43" s="63">
        <v>22</v>
      </c>
      <c r="F43" s="182">
        <f>$E43*$AA$7*V$2</f>
        <v>679.8</v>
      </c>
      <c r="G43" s="182">
        <f>$E43*$AA$7*W$2</f>
        <v>509.84999999999991</v>
      </c>
      <c r="H43" s="182">
        <f>$E43*$AA$7*X$2</f>
        <v>543.83999999999992</v>
      </c>
      <c r="I43" s="182">
        <f>$E43*$AA$7*Y$2</f>
        <v>679.8</v>
      </c>
      <c r="J43" s="182">
        <f>$E43*$AA$7*Z$2</f>
        <v>679.8</v>
      </c>
      <c r="K43" s="183">
        <f>SUM(F43:J43)</f>
        <v>3093.09</v>
      </c>
      <c r="L43" s="152"/>
      <c r="M43" s="152">
        <f>$L43*$AF$7*AB$2</f>
        <v>0</v>
      </c>
      <c r="N43" s="152">
        <f>$L43*$AF$7*AC$2</f>
        <v>0</v>
      </c>
      <c r="O43" s="153">
        <f>$L43*$AF$7*AD$2</f>
        <v>0</v>
      </c>
      <c r="P43" s="153">
        <f>$L43*$AF$7*AE$2</f>
        <v>0</v>
      </c>
      <c r="Q43" s="154">
        <f>SUM(M43:P43)</f>
        <v>0</v>
      </c>
      <c r="R43" s="154">
        <f>Q43+K43</f>
        <v>3093.09</v>
      </c>
      <c r="S43" s="147"/>
      <c r="AH43" s="270"/>
      <c r="AI43" s="147"/>
    </row>
    <row r="44" spans="1:41" s="134" customFormat="1" ht="13.8">
      <c r="A44" s="184">
        <v>33</v>
      </c>
      <c r="B44" s="185"/>
      <c r="C44" s="202"/>
      <c r="D44" s="186" t="s">
        <v>23</v>
      </c>
      <c r="E44" s="63">
        <v>22</v>
      </c>
      <c r="F44" s="182">
        <f>$E44*$AA$7*V$3</f>
        <v>679.8</v>
      </c>
      <c r="G44" s="182">
        <f>$E44*$AA$7*W$3</f>
        <v>679.8</v>
      </c>
      <c r="H44" s="182">
        <f>$E44*$AA$7*X$3</f>
        <v>543.83999999999992</v>
      </c>
      <c r="I44" s="182">
        <f>$E44*$AA$7*Y$3</f>
        <v>679.8</v>
      </c>
      <c r="J44" s="182">
        <f>$E44*$AA$7*Z$3</f>
        <v>679.8</v>
      </c>
      <c r="K44" s="183">
        <f>SUM(F44:J44)</f>
        <v>3263.04</v>
      </c>
      <c r="L44" s="152"/>
      <c r="M44" s="152">
        <f>$L44*$AF$7*AB$3</f>
        <v>0</v>
      </c>
      <c r="N44" s="152">
        <f>$L44*$AF$7*AC$3</f>
        <v>0</v>
      </c>
      <c r="O44" s="153">
        <f>$L44*$AF$7*AD$3</f>
        <v>0</v>
      </c>
      <c r="P44" s="153">
        <f>$L44*$AF$7*AE$3</f>
        <v>0</v>
      </c>
      <c r="Q44" s="154">
        <f>SUM(M44:P44)</f>
        <v>0</v>
      </c>
      <c r="R44" s="154">
        <f>Q44+K44</f>
        <v>3263.04</v>
      </c>
      <c r="S44" s="147"/>
      <c r="AH44" s="270"/>
      <c r="AI44" s="147"/>
    </row>
    <row r="45" spans="1:41" s="134" customFormat="1">
      <c r="A45" s="180">
        <v>34</v>
      </c>
      <c r="B45" s="30"/>
      <c r="C45" s="202"/>
      <c r="D45" s="186" t="s">
        <v>24</v>
      </c>
      <c r="E45" s="63">
        <v>28</v>
      </c>
      <c r="F45" s="182">
        <f>$E45*$AA$7*V$4</f>
        <v>865.2</v>
      </c>
      <c r="G45" s="182">
        <f>$E45*$AA$7*W$4</f>
        <v>865.2</v>
      </c>
      <c r="H45" s="182">
        <f>$E45*$AA$7*X$4</f>
        <v>692.16</v>
      </c>
      <c r="I45" s="182">
        <f>$E45*$AA$7*Y$4</f>
        <v>865.2</v>
      </c>
      <c r="J45" s="182">
        <f>$E45*$AA$7*Z$4</f>
        <v>865.2</v>
      </c>
      <c r="K45" s="183">
        <f>SUM(F45:J45)</f>
        <v>4152.96</v>
      </c>
      <c r="L45" s="152"/>
      <c r="M45" s="152">
        <f>$L45*$AF$7*AB$4</f>
        <v>0</v>
      </c>
      <c r="N45" s="152">
        <f>$L45*$AF$7*AC$4</f>
        <v>0</v>
      </c>
      <c r="O45" s="153">
        <f>$L45*$AF$7*AD$4</f>
        <v>0</v>
      </c>
      <c r="P45" s="153">
        <f>$L45*$AF$7*AE$4</f>
        <v>0</v>
      </c>
      <c r="Q45" s="154">
        <f>SUM(M45:P45)</f>
        <v>0</v>
      </c>
      <c r="R45" s="154">
        <f>Q45+K45</f>
        <v>4152.96</v>
      </c>
      <c r="S45" s="147"/>
      <c r="AH45" s="270"/>
      <c r="AI45" s="147"/>
    </row>
    <row r="46" spans="1:41" s="134" customFormat="1">
      <c r="A46" s="180">
        <v>35</v>
      </c>
      <c r="B46" s="30"/>
      <c r="C46" s="114"/>
      <c r="D46" s="187" t="s">
        <v>25</v>
      </c>
      <c r="E46" s="63">
        <v>22</v>
      </c>
      <c r="F46" s="182">
        <f>$E46*$AA$7*V$5</f>
        <v>679.8</v>
      </c>
      <c r="G46" s="182">
        <f>$E46*$AA$7*W$5</f>
        <v>679.8</v>
      </c>
      <c r="H46" s="182">
        <f>$E46*$AA$7*X$5</f>
        <v>543.83999999999992</v>
      </c>
      <c r="I46" s="182">
        <f>$E46*$AA$7*Y$5</f>
        <v>679.8</v>
      </c>
      <c r="J46" s="182">
        <f>$E46*$AA$7*Z$5</f>
        <v>679.8</v>
      </c>
      <c r="K46" s="183">
        <f>SUM(F46:J46)</f>
        <v>3263.04</v>
      </c>
      <c r="L46" s="152"/>
      <c r="M46" s="152">
        <f>$L46*$AF$7*AB$5</f>
        <v>0</v>
      </c>
      <c r="N46" s="152">
        <f>$L46*$AF$7*AC$5</f>
        <v>0</v>
      </c>
      <c r="O46" s="153">
        <f>$L46*$AF$7*AD$5</f>
        <v>0</v>
      </c>
      <c r="P46" s="153">
        <f>$L46*$AF$7*AE$5</f>
        <v>0</v>
      </c>
      <c r="Q46" s="154">
        <f>SUM(M46:P46)</f>
        <v>0</v>
      </c>
      <c r="R46" s="154">
        <f>Q46+K46</f>
        <v>3263.04</v>
      </c>
      <c r="S46" s="147"/>
      <c r="AH46" s="270"/>
      <c r="AI46" s="147"/>
    </row>
    <row r="47" spans="1:41" s="134" customFormat="1" ht="13.8">
      <c r="A47" s="184">
        <v>36</v>
      </c>
      <c r="B47" s="185">
        <v>1</v>
      </c>
      <c r="C47" s="201">
        <v>8</v>
      </c>
      <c r="D47" s="191" t="s">
        <v>47</v>
      </c>
      <c r="E47" s="192">
        <f t="shared" ref="E47:R47" si="9">SUM(E48:E51)</f>
        <v>80</v>
      </c>
      <c r="F47" s="193">
        <f t="shared" si="9"/>
        <v>2471.9999999999995</v>
      </c>
      <c r="G47" s="193">
        <f t="shared" si="9"/>
        <v>2348.3999999999996</v>
      </c>
      <c r="H47" s="193">
        <f t="shared" si="9"/>
        <v>1977.6</v>
      </c>
      <c r="I47" s="193">
        <f t="shared" si="9"/>
        <v>2471.9999999999995</v>
      </c>
      <c r="J47" s="193">
        <f t="shared" si="9"/>
        <v>2471.9999999999995</v>
      </c>
      <c r="K47" s="194">
        <f t="shared" si="9"/>
        <v>11741.999999999998</v>
      </c>
      <c r="L47" s="149">
        <f t="shared" si="9"/>
        <v>0</v>
      </c>
      <c r="M47" s="149">
        <f t="shared" si="9"/>
        <v>0</v>
      </c>
      <c r="N47" s="149">
        <f t="shared" si="9"/>
        <v>0</v>
      </c>
      <c r="O47" s="150">
        <f t="shared" si="9"/>
        <v>0</v>
      </c>
      <c r="P47" s="150">
        <f t="shared" si="9"/>
        <v>0</v>
      </c>
      <c r="Q47" s="151">
        <f t="shared" si="9"/>
        <v>0</v>
      </c>
      <c r="R47" s="151">
        <f t="shared" si="9"/>
        <v>11741.999999999998</v>
      </c>
      <c r="S47" s="147"/>
      <c r="AH47" s="271"/>
      <c r="AI47" s="147"/>
    </row>
    <row r="48" spans="1:41" s="134" customFormat="1">
      <c r="A48" s="180">
        <v>37</v>
      </c>
      <c r="B48" s="30"/>
      <c r="C48" s="202"/>
      <c r="D48" s="181" t="s">
        <v>22</v>
      </c>
      <c r="E48" s="63">
        <v>16</v>
      </c>
      <c r="F48" s="182">
        <f>$E48*$AA$7*V$2</f>
        <v>494.4</v>
      </c>
      <c r="G48" s="182">
        <f>$E48*$AA$7*W$2</f>
        <v>370.79999999999995</v>
      </c>
      <c r="H48" s="182">
        <f>$E48*$AA$7*X$2</f>
        <v>395.52</v>
      </c>
      <c r="I48" s="182">
        <f>$E48*$AA$7*Y$2</f>
        <v>494.4</v>
      </c>
      <c r="J48" s="182">
        <f>$E48*$AA$7*Z$2</f>
        <v>494.4</v>
      </c>
      <c r="K48" s="183">
        <f>SUM(F48:J48)</f>
        <v>2249.52</v>
      </c>
      <c r="L48" s="152"/>
      <c r="M48" s="152">
        <f>$L48*$AF$7*AB$2</f>
        <v>0</v>
      </c>
      <c r="N48" s="152">
        <f>$L48*$AF$7*AC$2</f>
        <v>0</v>
      </c>
      <c r="O48" s="153">
        <f>$L48*$AF$7*AD$2</f>
        <v>0</v>
      </c>
      <c r="P48" s="153">
        <f>$L48*$AF$7*AE$2</f>
        <v>0</v>
      </c>
      <c r="Q48" s="154">
        <f>SUM(M48:P48)</f>
        <v>0</v>
      </c>
      <c r="R48" s="154">
        <f>Q48+K48</f>
        <v>2249.52</v>
      </c>
      <c r="S48" s="147"/>
      <c r="AH48" s="270"/>
      <c r="AI48" s="147"/>
    </row>
    <row r="49" spans="1:35" s="134" customFormat="1">
      <c r="A49" s="180">
        <v>38</v>
      </c>
      <c r="B49" s="30"/>
      <c r="C49" s="202"/>
      <c r="D49" s="186" t="s">
        <v>23</v>
      </c>
      <c r="E49" s="63">
        <v>23</v>
      </c>
      <c r="F49" s="182">
        <f>$E49*$AA$7*V$3</f>
        <v>710.7</v>
      </c>
      <c r="G49" s="182">
        <f>$E49*$AA$7*W$3</f>
        <v>710.7</v>
      </c>
      <c r="H49" s="182">
        <f>$E49*$AA$7*X$3</f>
        <v>568.55999999999995</v>
      </c>
      <c r="I49" s="182">
        <f>$E49*$AA$7*Y$3</f>
        <v>710.7</v>
      </c>
      <c r="J49" s="182">
        <f>$E49*$AA$7*Z$3</f>
        <v>710.7</v>
      </c>
      <c r="K49" s="183">
        <f>SUM(F49:J49)</f>
        <v>3411.3599999999997</v>
      </c>
      <c r="L49" s="152"/>
      <c r="M49" s="152">
        <f>$L49*$AF$7*AB$3</f>
        <v>0</v>
      </c>
      <c r="N49" s="152">
        <f>$L49*$AF$7*AC$3</f>
        <v>0</v>
      </c>
      <c r="O49" s="153">
        <f>$L49*$AF$7*AD$3</f>
        <v>0</v>
      </c>
      <c r="P49" s="153">
        <f>$L49*$AF$7*AE$3</f>
        <v>0</v>
      </c>
      <c r="Q49" s="154">
        <f>SUM(M49:P49)</f>
        <v>0</v>
      </c>
      <c r="R49" s="154">
        <f>Q49+K49</f>
        <v>3411.3599999999997</v>
      </c>
      <c r="S49" s="147"/>
      <c r="AH49" s="270"/>
      <c r="AI49" s="147"/>
    </row>
    <row r="50" spans="1:35" s="134" customFormat="1" ht="13.8">
      <c r="A50" s="184">
        <v>39</v>
      </c>
      <c r="B50" s="185"/>
      <c r="C50" s="202"/>
      <c r="D50" s="186" t="s">
        <v>24</v>
      </c>
      <c r="E50" s="63">
        <v>23</v>
      </c>
      <c r="F50" s="182">
        <f>$E50*$AA$7*V$4</f>
        <v>710.7</v>
      </c>
      <c r="G50" s="182">
        <f>$E50*$AA$7*W$4</f>
        <v>710.7</v>
      </c>
      <c r="H50" s="182">
        <f>$E50*$AA$7*X$4</f>
        <v>568.55999999999995</v>
      </c>
      <c r="I50" s="182">
        <f>$E50*$AA$7*Y$4</f>
        <v>710.7</v>
      </c>
      <c r="J50" s="182">
        <f>$E50*$AA$7*Z$4</f>
        <v>710.7</v>
      </c>
      <c r="K50" s="183">
        <f>SUM(F50:J50)</f>
        <v>3411.3599999999997</v>
      </c>
      <c r="L50" s="152"/>
      <c r="M50" s="152">
        <f>$L50*$AF$7*AB$4</f>
        <v>0</v>
      </c>
      <c r="N50" s="152">
        <f>$L50*$AF$7*AC$4</f>
        <v>0</v>
      </c>
      <c r="O50" s="153">
        <f>$L50*$AF$7*AD$4</f>
        <v>0</v>
      </c>
      <c r="P50" s="153">
        <f>$L50*$AF$7*AE$4</f>
        <v>0</v>
      </c>
      <c r="Q50" s="154">
        <f>SUM(M50:P50)</f>
        <v>0</v>
      </c>
      <c r="R50" s="154">
        <f>Q50+K50</f>
        <v>3411.3599999999997</v>
      </c>
      <c r="S50" s="147"/>
      <c r="AH50" s="270"/>
      <c r="AI50" s="147"/>
    </row>
    <row r="51" spans="1:35" s="134" customFormat="1">
      <c r="A51" s="180">
        <v>40</v>
      </c>
      <c r="B51" s="30"/>
      <c r="C51" s="114"/>
      <c r="D51" s="187" t="s">
        <v>25</v>
      </c>
      <c r="E51" s="63">
        <v>18</v>
      </c>
      <c r="F51" s="182">
        <f>$E51*$AA$7*V$5</f>
        <v>556.19999999999993</v>
      </c>
      <c r="G51" s="182">
        <f>$E51*$AA$7*W$5</f>
        <v>556.19999999999993</v>
      </c>
      <c r="H51" s="182">
        <f>$E51*$AA$7*X$5</f>
        <v>444.96</v>
      </c>
      <c r="I51" s="182">
        <f>$E51*$AA$7*Y$5</f>
        <v>556.19999999999993</v>
      </c>
      <c r="J51" s="182">
        <f>$E51*$AA$7*Z$5</f>
        <v>556.19999999999993</v>
      </c>
      <c r="K51" s="183">
        <f>SUM(F51:J51)</f>
        <v>2669.76</v>
      </c>
      <c r="L51" s="152"/>
      <c r="M51" s="152">
        <f>$L51*$AF$7*AB$5</f>
        <v>0</v>
      </c>
      <c r="N51" s="152">
        <f>$L51*$AF$7*AC$5</f>
        <v>0</v>
      </c>
      <c r="O51" s="153">
        <f>$L51*$AF$7*AD$5</f>
        <v>0</v>
      </c>
      <c r="P51" s="153">
        <f>$L51*$AF$7*AE$5</f>
        <v>0</v>
      </c>
      <c r="Q51" s="154">
        <f>SUM(M51:P51)</f>
        <v>0</v>
      </c>
      <c r="R51" s="154">
        <f>Q51+K51</f>
        <v>2669.76</v>
      </c>
      <c r="S51" s="147"/>
      <c r="AH51" s="270"/>
      <c r="AI51" s="147"/>
    </row>
    <row r="52" spans="1:35" s="134" customFormat="1">
      <c r="A52" s="180">
        <v>41</v>
      </c>
      <c r="B52" s="30">
        <v>1</v>
      </c>
      <c r="C52" s="201">
        <v>9</v>
      </c>
      <c r="D52" s="191" t="s">
        <v>48</v>
      </c>
      <c r="E52" s="192">
        <f t="shared" ref="E52:R52" si="10">SUM(E53:E56)</f>
        <v>66</v>
      </c>
      <c r="F52" s="193">
        <f t="shared" si="10"/>
        <v>2039.4</v>
      </c>
      <c r="G52" s="193">
        <f t="shared" si="10"/>
        <v>1908.0749999999998</v>
      </c>
      <c r="H52" s="193">
        <f t="shared" si="10"/>
        <v>1631.52</v>
      </c>
      <c r="I52" s="193">
        <f t="shared" si="10"/>
        <v>2039.4</v>
      </c>
      <c r="J52" s="193">
        <f t="shared" si="10"/>
        <v>2039.4</v>
      </c>
      <c r="K52" s="194">
        <f t="shared" si="10"/>
        <v>9657.7949999999983</v>
      </c>
      <c r="L52" s="149">
        <f t="shared" si="10"/>
        <v>0</v>
      </c>
      <c r="M52" s="149">
        <f t="shared" si="10"/>
        <v>0</v>
      </c>
      <c r="N52" s="149">
        <f t="shared" si="10"/>
        <v>0</v>
      </c>
      <c r="O52" s="150">
        <f t="shared" si="10"/>
        <v>0</v>
      </c>
      <c r="P52" s="150">
        <f t="shared" si="10"/>
        <v>0</v>
      </c>
      <c r="Q52" s="151">
        <f t="shared" si="10"/>
        <v>0</v>
      </c>
      <c r="R52" s="151">
        <f t="shared" si="10"/>
        <v>9657.7949999999983</v>
      </c>
      <c r="S52" s="147"/>
      <c r="AH52" s="271"/>
      <c r="AI52" s="147"/>
    </row>
    <row r="53" spans="1:35" s="134" customFormat="1" ht="13.8">
      <c r="A53" s="184">
        <v>42</v>
      </c>
      <c r="B53" s="185"/>
      <c r="C53" s="202"/>
      <c r="D53" s="181" t="s">
        <v>22</v>
      </c>
      <c r="E53" s="63">
        <v>17</v>
      </c>
      <c r="F53" s="182">
        <f>$E53*$AA$7*V$2</f>
        <v>525.29999999999995</v>
      </c>
      <c r="G53" s="182">
        <f>$E53*$AA$7*W$2</f>
        <v>393.97500000000002</v>
      </c>
      <c r="H53" s="182">
        <f>$E53*$AA$7*X$2</f>
        <v>420.24</v>
      </c>
      <c r="I53" s="182">
        <f>$E53*$AA$7*Y$2</f>
        <v>525.29999999999995</v>
      </c>
      <c r="J53" s="182">
        <f>$E53*$AA$7*Z$2</f>
        <v>525.29999999999995</v>
      </c>
      <c r="K53" s="183">
        <f>SUM(F53:J53)</f>
        <v>2390.1149999999998</v>
      </c>
      <c r="L53" s="152"/>
      <c r="M53" s="152">
        <f>$L53*$AF$7*AB$2</f>
        <v>0</v>
      </c>
      <c r="N53" s="152">
        <f>$L53*$AF$7*AC$2</f>
        <v>0</v>
      </c>
      <c r="O53" s="153">
        <f>$L53*$AF$7*AD$2</f>
        <v>0</v>
      </c>
      <c r="P53" s="153">
        <f>$L53*$AF$7*AE$2</f>
        <v>0</v>
      </c>
      <c r="Q53" s="154">
        <f>SUM(M53:P53)</f>
        <v>0</v>
      </c>
      <c r="R53" s="154">
        <f>Q53+K53</f>
        <v>2390.1149999999998</v>
      </c>
      <c r="S53" s="147"/>
      <c r="AH53" s="270"/>
      <c r="AI53" s="147"/>
    </row>
    <row r="54" spans="1:35" s="134" customFormat="1">
      <c r="A54" s="180">
        <v>43</v>
      </c>
      <c r="B54" s="30"/>
      <c r="C54" s="202"/>
      <c r="D54" s="186" t="s">
        <v>23</v>
      </c>
      <c r="E54" s="63">
        <v>17</v>
      </c>
      <c r="F54" s="182">
        <f>$E54*$AA$7*V$3</f>
        <v>525.29999999999995</v>
      </c>
      <c r="G54" s="182">
        <f>$E54*$AA$7*W$3</f>
        <v>525.29999999999995</v>
      </c>
      <c r="H54" s="182">
        <f>$E54*$AA$7*X$3</f>
        <v>420.24</v>
      </c>
      <c r="I54" s="182">
        <f>$E54*$AA$7*Y$3</f>
        <v>525.29999999999995</v>
      </c>
      <c r="J54" s="182">
        <f>$E54*$AA$7*Z$3</f>
        <v>525.29999999999995</v>
      </c>
      <c r="K54" s="183">
        <f>SUM(F54:J54)</f>
        <v>2521.4399999999996</v>
      </c>
      <c r="L54" s="152"/>
      <c r="M54" s="152">
        <f>$L54*$AF$7*AB$3</f>
        <v>0</v>
      </c>
      <c r="N54" s="152">
        <f>$L54*$AF$7*AC$3</f>
        <v>0</v>
      </c>
      <c r="O54" s="153">
        <f>$L54*$AF$7*AD$3</f>
        <v>0</v>
      </c>
      <c r="P54" s="153">
        <f>$L54*$AF$7*AE$3</f>
        <v>0</v>
      </c>
      <c r="Q54" s="154">
        <f>SUM(M54:P54)</f>
        <v>0</v>
      </c>
      <c r="R54" s="154">
        <f>Q54+K54</f>
        <v>2521.4399999999996</v>
      </c>
      <c r="S54" s="147"/>
      <c r="AH54" s="270"/>
      <c r="AI54" s="147"/>
    </row>
    <row r="55" spans="1:35" s="134" customFormat="1">
      <c r="A55" s="180">
        <v>44</v>
      </c>
      <c r="B55" s="30"/>
      <c r="C55" s="202"/>
      <c r="D55" s="186" t="s">
        <v>24</v>
      </c>
      <c r="E55" s="63">
        <v>17</v>
      </c>
      <c r="F55" s="182">
        <f>$E55*$AA$7*V$4</f>
        <v>525.29999999999995</v>
      </c>
      <c r="G55" s="182">
        <f>$E55*$AA$7*W$4</f>
        <v>525.29999999999995</v>
      </c>
      <c r="H55" s="182">
        <f>$E55*$AA$7*X$4</f>
        <v>420.24</v>
      </c>
      <c r="I55" s="182">
        <f>$E55*$AA$7*Y$4</f>
        <v>525.29999999999995</v>
      </c>
      <c r="J55" s="182">
        <f>$E55*$AA$7*Z$4</f>
        <v>525.29999999999995</v>
      </c>
      <c r="K55" s="183">
        <f>SUM(F55:J55)</f>
        <v>2521.4399999999996</v>
      </c>
      <c r="L55" s="152"/>
      <c r="M55" s="152">
        <f>$L55*$AF$7*AB$4</f>
        <v>0</v>
      </c>
      <c r="N55" s="152">
        <f>$L55*$AF$7*AC$4</f>
        <v>0</v>
      </c>
      <c r="O55" s="153">
        <f>$L55*$AF$7*AD$4</f>
        <v>0</v>
      </c>
      <c r="P55" s="153">
        <f>$L55*$AF$7*AE$4</f>
        <v>0</v>
      </c>
      <c r="Q55" s="154">
        <f>SUM(M55:P55)</f>
        <v>0</v>
      </c>
      <c r="R55" s="154">
        <f>Q55+K55</f>
        <v>2521.4399999999996</v>
      </c>
      <c r="S55" s="147"/>
      <c r="AH55" s="270"/>
      <c r="AI55" s="147"/>
    </row>
    <row r="56" spans="1:35" s="134" customFormat="1" ht="13.8">
      <c r="A56" s="184">
        <v>45</v>
      </c>
      <c r="B56" s="185"/>
      <c r="C56" s="114"/>
      <c r="D56" s="187" t="s">
        <v>25</v>
      </c>
      <c r="E56" s="63">
        <v>15</v>
      </c>
      <c r="F56" s="182">
        <f>$E56*$AA$7*V$5</f>
        <v>463.49999999999994</v>
      </c>
      <c r="G56" s="182">
        <f>$E56*$AA$7*W$5</f>
        <v>463.49999999999994</v>
      </c>
      <c r="H56" s="182">
        <f>$E56*$AA$7*X$5</f>
        <v>370.79999999999995</v>
      </c>
      <c r="I56" s="182">
        <f>$E56*$AA$7*Y$5</f>
        <v>463.49999999999994</v>
      </c>
      <c r="J56" s="182">
        <f>$E56*$AA$7*Z$5</f>
        <v>463.49999999999994</v>
      </c>
      <c r="K56" s="183">
        <f>SUM(F56:J56)</f>
        <v>2224.7999999999997</v>
      </c>
      <c r="L56" s="152"/>
      <c r="M56" s="152">
        <f>$L56*$AF$7*AB$5</f>
        <v>0</v>
      </c>
      <c r="N56" s="152">
        <f>$L56*$AF$7*AC$5</f>
        <v>0</v>
      </c>
      <c r="O56" s="153">
        <f>$L56*$AF$7*AD$5</f>
        <v>0</v>
      </c>
      <c r="P56" s="153">
        <f>$L56*$AF$7*AE$5</f>
        <v>0</v>
      </c>
      <c r="Q56" s="154">
        <f>SUM(M56:P56)</f>
        <v>0</v>
      </c>
      <c r="R56" s="154">
        <f>Q56+K56</f>
        <v>2224.7999999999997</v>
      </c>
      <c r="S56" s="147"/>
      <c r="AH56" s="270"/>
      <c r="AI56" s="147"/>
    </row>
    <row r="57" spans="1:35" s="134" customFormat="1">
      <c r="A57" s="180">
        <v>46</v>
      </c>
      <c r="B57" s="30">
        <v>1</v>
      </c>
      <c r="C57" s="201">
        <v>10</v>
      </c>
      <c r="D57" s="191" t="s">
        <v>49</v>
      </c>
      <c r="E57" s="192">
        <f t="shared" ref="E57:R57" si="11">SUM(E58:E61)</f>
        <v>69</v>
      </c>
      <c r="F57" s="193">
        <f t="shared" si="11"/>
        <v>2132.0999999999995</v>
      </c>
      <c r="G57" s="193">
        <f t="shared" si="11"/>
        <v>2016.2249999999997</v>
      </c>
      <c r="H57" s="193">
        <f t="shared" si="11"/>
        <v>1705.6799999999998</v>
      </c>
      <c r="I57" s="193">
        <f t="shared" si="11"/>
        <v>2132.0999999999995</v>
      </c>
      <c r="J57" s="193">
        <f t="shared" si="11"/>
        <v>2132.0999999999995</v>
      </c>
      <c r="K57" s="194">
        <f t="shared" si="11"/>
        <v>10118.204999999998</v>
      </c>
      <c r="L57" s="149">
        <f t="shared" si="11"/>
        <v>0</v>
      </c>
      <c r="M57" s="149">
        <f t="shared" si="11"/>
        <v>0</v>
      </c>
      <c r="N57" s="149">
        <f t="shared" si="11"/>
        <v>0</v>
      </c>
      <c r="O57" s="150">
        <f t="shared" si="11"/>
        <v>0</v>
      </c>
      <c r="P57" s="150">
        <f t="shared" si="11"/>
        <v>0</v>
      </c>
      <c r="Q57" s="151">
        <f t="shared" si="11"/>
        <v>0</v>
      </c>
      <c r="R57" s="151">
        <f t="shared" si="11"/>
        <v>10118.204999999998</v>
      </c>
      <c r="S57" s="147"/>
      <c r="AH57" s="271"/>
      <c r="AI57" s="147"/>
    </row>
    <row r="58" spans="1:35" s="134" customFormat="1">
      <c r="A58" s="180">
        <v>47</v>
      </c>
      <c r="B58" s="30"/>
      <c r="C58" s="202"/>
      <c r="D58" s="181" t="s">
        <v>22</v>
      </c>
      <c r="E58" s="63">
        <v>15</v>
      </c>
      <c r="F58" s="182">
        <f>$E58*$AA$7*V$2</f>
        <v>463.49999999999994</v>
      </c>
      <c r="G58" s="182">
        <f>$E58*$AA$7*W$2</f>
        <v>347.62499999999994</v>
      </c>
      <c r="H58" s="182">
        <f>$E58*$AA$7*X$2</f>
        <v>370.79999999999995</v>
      </c>
      <c r="I58" s="182">
        <f>$E58*$AA$7*Y$2</f>
        <v>463.49999999999994</v>
      </c>
      <c r="J58" s="182">
        <f>$E58*$AA$7*Z$2</f>
        <v>463.49999999999994</v>
      </c>
      <c r="K58" s="183">
        <f>SUM(F58:J58)</f>
        <v>2108.9249999999997</v>
      </c>
      <c r="L58" s="152"/>
      <c r="M58" s="152">
        <f>$L58*$AF$7*AB$2</f>
        <v>0</v>
      </c>
      <c r="N58" s="152">
        <f>$L58*$AF$7*AC$2</f>
        <v>0</v>
      </c>
      <c r="O58" s="153">
        <f>$L58*$AF$7*AD$2</f>
        <v>0</v>
      </c>
      <c r="P58" s="153">
        <f>$L58*$AF$7*AE$2</f>
        <v>0</v>
      </c>
      <c r="Q58" s="154">
        <f>SUM(M58:P58)</f>
        <v>0</v>
      </c>
      <c r="R58" s="154">
        <f>Q58+K58</f>
        <v>2108.9249999999997</v>
      </c>
      <c r="S58" s="147"/>
      <c r="AH58" s="270"/>
      <c r="AI58" s="147"/>
    </row>
    <row r="59" spans="1:35" s="134" customFormat="1" ht="13.8">
      <c r="A59" s="184">
        <v>48</v>
      </c>
      <c r="B59" s="185"/>
      <c r="C59" s="202"/>
      <c r="D59" s="186" t="s">
        <v>23</v>
      </c>
      <c r="E59" s="63">
        <v>19</v>
      </c>
      <c r="F59" s="182">
        <f>$E59*$AA$7*V$3</f>
        <v>587.09999999999991</v>
      </c>
      <c r="G59" s="182">
        <f>$E59*$AA$7*W$3</f>
        <v>587.09999999999991</v>
      </c>
      <c r="H59" s="182">
        <f>$E59*$AA$7*X$3</f>
        <v>469.67999999999995</v>
      </c>
      <c r="I59" s="182">
        <f>$E59*$AA$7*Y$3</f>
        <v>587.09999999999991</v>
      </c>
      <c r="J59" s="182">
        <f>$E59*$AA$7*Z$3</f>
        <v>587.09999999999991</v>
      </c>
      <c r="K59" s="183">
        <f>SUM(F59:J59)</f>
        <v>2818.0799999999995</v>
      </c>
      <c r="L59" s="152"/>
      <c r="M59" s="152">
        <f>$L59*$AF$7*AB$3</f>
        <v>0</v>
      </c>
      <c r="N59" s="152">
        <f>$L59*$AF$7*AC$3</f>
        <v>0</v>
      </c>
      <c r="O59" s="153">
        <f>$L59*$AF$7*AD$3</f>
        <v>0</v>
      </c>
      <c r="P59" s="153">
        <f>$L59*$AF$7*AE$3</f>
        <v>0</v>
      </c>
      <c r="Q59" s="154">
        <f>SUM(M59:P59)</f>
        <v>0</v>
      </c>
      <c r="R59" s="154">
        <f>Q59+K59</f>
        <v>2818.0799999999995</v>
      </c>
      <c r="S59" s="147"/>
      <c r="AH59" s="270"/>
      <c r="AI59" s="147"/>
    </row>
    <row r="60" spans="1:35" s="134" customFormat="1">
      <c r="A60" s="180">
        <v>49</v>
      </c>
      <c r="B60" s="30"/>
      <c r="C60" s="202"/>
      <c r="D60" s="186" t="s">
        <v>24</v>
      </c>
      <c r="E60" s="63">
        <v>18</v>
      </c>
      <c r="F60" s="182">
        <f>$E60*$AA$7*V$4</f>
        <v>556.19999999999993</v>
      </c>
      <c r="G60" s="182">
        <f>$E60*$AA$7*W$4</f>
        <v>556.19999999999993</v>
      </c>
      <c r="H60" s="182">
        <f>$E60*$AA$7*X$4</f>
        <v>444.96</v>
      </c>
      <c r="I60" s="182">
        <f>$E60*$AA$7*Y$4</f>
        <v>556.19999999999993</v>
      </c>
      <c r="J60" s="182">
        <f>$E60*$AA$7*Z$4</f>
        <v>556.19999999999993</v>
      </c>
      <c r="K60" s="183">
        <f>SUM(F60:J60)</f>
        <v>2669.76</v>
      </c>
      <c r="L60" s="152"/>
      <c r="M60" s="152">
        <f>$L60*$AF$7*AB$4</f>
        <v>0</v>
      </c>
      <c r="N60" s="152">
        <f>$L60*$AF$7*AC$4</f>
        <v>0</v>
      </c>
      <c r="O60" s="153">
        <f>$L60*$AF$7*AD$4</f>
        <v>0</v>
      </c>
      <c r="P60" s="153">
        <f>$L60*$AF$7*AE$4</f>
        <v>0</v>
      </c>
      <c r="Q60" s="154">
        <f>SUM(M60:P60)</f>
        <v>0</v>
      </c>
      <c r="R60" s="154">
        <f>Q60+K60</f>
        <v>2669.76</v>
      </c>
      <c r="S60" s="147"/>
      <c r="AH60" s="270"/>
      <c r="AI60" s="147"/>
    </row>
    <row r="61" spans="1:35" s="134" customFormat="1">
      <c r="A61" s="180">
        <v>50</v>
      </c>
      <c r="B61" s="30"/>
      <c r="C61" s="114"/>
      <c r="D61" s="187" t="s">
        <v>25</v>
      </c>
      <c r="E61" s="63">
        <v>17</v>
      </c>
      <c r="F61" s="182">
        <f>$E61*$AA$7*V$5</f>
        <v>525.29999999999995</v>
      </c>
      <c r="G61" s="182">
        <f>$E61*$AA$7*W$5</f>
        <v>525.29999999999995</v>
      </c>
      <c r="H61" s="182">
        <f>$E61*$AA$7*X$5</f>
        <v>420.24</v>
      </c>
      <c r="I61" s="182">
        <f>$E61*$AA$7*Y$5</f>
        <v>525.29999999999995</v>
      </c>
      <c r="J61" s="182">
        <f>$E61*$AA$7*Z$5</f>
        <v>525.29999999999995</v>
      </c>
      <c r="K61" s="183">
        <f>SUM(F61:J61)</f>
        <v>2521.4399999999996</v>
      </c>
      <c r="L61" s="152"/>
      <c r="M61" s="152">
        <f>$L61*$AF$7*AB$5</f>
        <v>0</v>
      </c>
      <c r="N61" s="152">
        <f>$L61*$AF$7*AC$5</f>
        <v>0</v>
      </c>
      <c r="O61" s="153">
        <f>$L61*$AF$7*AD$5</f>
        <v>0</v>
      </c>
      <c r="P61" s="153">
        <f>$L61*$AF$7*AE$5</f>
        <v>0</v>
      </c>
      <c r="Q61" s="154">
        <f>SUM(M61:P61)</f>
        <v>0</v>
      </c>
      <c r="R61" s="154">
        <f>Q61+K61</f>
        <v>2521.4399999999996</v>
      </c>
      <c r="S61" s="147"/>
      <c r="AH61" s="270"/>
      <c r="AI61" s="147"/>
    </row>
    <row r="62" spans="1:35" s="134" customFormat="1" ht="13.8">
      <c r="A62" s="184">
        <v>51</v>
      </c>
      <c r="B62" s="185">
        <v>1</v>
      </c>
      <c r="C62" s="201">
        <v>11</v>
      </c>
      <c r="D62" s="191" t="s">
        <v>50</v>
      </c>
      <c r="E62" s="192">
        <f t="shared" ref="E62:R62" si="12">SUM(E63:E66)</f>
        <v>42</v>
      </c>
      <c r="F62" s="193">
        <f t="shared" si="12"/>
        <v>1297.8</v>
      </c>
      <c r="G62" s="193">
        <f t="shared" si="12"/>
        <v>1181.925</v>
      </c>
      <c r="H62" s="193">
        <f t="shared" si="12"/>
        <v>1038.24</v>
      </c>
      <c r="I62" s="193">
        <f t="shared" si="12"/>
        <v>1297.8</v>
      </c>
      <c r="J62" s="193">
        <f t="shared" si="12"/>
        <v>1297.8</v>
      </c>
      <c r="K62" s="194">
        <f t="shared" si="12"/>
        <v>6113.5649999999987</v>
      </c>
      <c r="L62" s="149">
        <f t="shared" si="12"/>
        <v>0</v>
      </c>
      <c r="M62" s="149">
        <f t="shared" si="12"/>
        <v>0</v>
      </c>
      <c r="N62" s="149">
        <f t="shared" si="12"/>
        <v>0</v>
      </c>
      <c r="O62" s="150">
        <f t="shared" si="12"/>
        <v>0</v>
      </c>
      <c r="P62" s="150">
        <f t="shared" si="12"/>
        <v>0</v>
      </c>
      <c r="Q62" s="151">
        <f t="shared" si="12"/>
        <v>0</v>
      </c>
      <c r="R62" s="151">
        <f t="shared" si="12"/>
        <v>6113.5649999999987</v>
      </c>
      <c r="S62" s="147"/>
      <c r="AH62" s="271"/>
      <c r="AI62" s="147"/>
    </row>
    <row r="63" spans="1:35" s="134" customFormat="1">
      <c r="A63" s="180">
        <v>52</v>
      </c>
      <c r="B63" s="30"/>
      <c r="C63" s="202"/>
      <c r="D63" s="181" t="s">
        <v>22</v>
      </c>
      <c r="E63" s="63">
        <v>15</v>
      </c>
      <c r="F63" s="182">
        <f>$E63*$AA$7*V$2</f>
        <v>463.49999999999994</v>
      </c>
      <c r="G63" s="182">
        <f>$E63*$AA$7*W$2</f>
        <v>347.62499999999994</v>
      </c>
      <c r="H63" s="182">
        <f>$E63*$AA$7*X$2</f>
        <v>370.79999999999995</v>
      </c>
      <c r="I63" s="182">
        <f>$E63*$AA$7*Y$2</f>
        <v>463.49999999999994</v>
      </c>
      <c r="J63" s="182">
        <f>$E63*$AA$7*Z$2</f>
        <v>463.49999999999994</v>
      </c>
      <c r="K63" s="183">
        <f>SUM(F63:J63)</f>
        <v>2108.9249999999997</v>
      </c>
      <c r="L63" s="152"/>
      <c r="M63" s="152">
        <f>$L63*$AF$7*AB$2</f>
        <v>0</v>
      </c>
      <c r="N63" s="152">
        <f>$L63*$AF$7*AC$2</f>
        <v>0</v>
      </c>
      <c r="O63" s="153">
        <f>$L63*$AF$7*AD$2</f>
        <v>0</v>
      </c>
      <c r="P63" s="153">
        <f>$L63*$AF$7*AE$2</f>
        <v>0</v>
      </c>
      <c r="Q63" s="154">
        <f>SUM(M63:P63)</f>
        <v>0</v>
      </c>
      <c r="R63" s="154">
        <f>Q63+K63</f>
        <v>2108.9249999999997</v>
      </c>
      <c r="S63" s="147"/>
      <c r="AH63" s="270"/>
      <c r="AI63" s="147"/>
    </row>
    <row r="64" spans="1:35" s="134" customFormat="1">
      <c r="A64" s="180">
        <v>53</v>
      </c>
      <c r="B64" s="30"/>
      <c r="C64" s="202"/>
      <c r="D64" s="186" t="s">
        <v>23</v>
      </c>
      <c r="E64" s="63">
        <v>8</v>
      </c>
      <c r="F64" s="182">
        <f>$E64*$AA$7*V$3</f>
        <v>247.2</v>
      </c>
      <c r="G64" s="182">
        <f>$E64*$AA$7*W$3</f>
        <v>247.2</v>
      </c>
      <c r="H64" s="182">
        <f>$E64*$AA$7*X$3</f>
        <v>197.76</v>
      </c>
      <c r="I64" s="182">
        <f>$E64*$AA$7*Y$3</f>
        <v>247.2</v>
      </c>
      <c r="J64" s="182">
        <f>$E64*$AA$7*Z$3</f>
        <v>247.2</v>
      </c>
      <c r="K64" s="183">
        <f>SUM(F64:J64)</f>
        <v>1186.56</v>
      </c>
      <c r="L64" s="152"/>
      <c r="M64" s="152">
        <f>$L64*$AF$7*AB$3</f>
        <v>0</v>
      </c>
      <c r="N64" s="152">
        <f>$L64*$AF$7*AC$3</f>
        <v>0</v>
      </c>
      <c r="O64" s="153">
        <f>$L64*$AF$7*AD$3</f>
        <v>0</v>
      </c>
      <c r="P64" s="153">
        <f>$L64*$AF$7*AE$3</f>
        <v>0</v>
      </c>
      <c r="Q64" s="154">
        <f>SUM(M64:P64)</f>
        <v>0</v>
      </c>
      <c r="R64" s="154">
        <f>Q64+K64</f>
        <v>1186.56</v>
      </c>
      <c r="S64" s="147"/>
      <c r="AH64" s="270"/>
      <c r="AI64" s="147"/>
    </row>
    <row r="65" spans="1:35" s="134" customFormat="1" ht="13.8">
      <c r="A65" s="184">
        <v>54</v>
      </c>
      <c r="B65" s="185"/>
      <c r="C65" s="202"/>
      <c r="D65" s="186" t="s">
        <v>24</v>
      </c>
      <c r="E65" s="63">
        <v>12</v>
      </c>
      <c r="F65" s="182">
        <f>$E65*$AA$7*V$4</f>
        <v>370.79999999999995</v>
      </c>
      <c r="G65" s="182">
        <f>$E65*$AA$7*W$4</f>
        <v>370.79999999999995</v>
      </c>
      <c r="H65" s="182">
        <f>$E65*$AA$7*X$4</f>
        <v>296.64</v>
      </c>
      <c r="I65" s="182">
        <f>$E65*$AA$7*Y$4</f>
        <v>370.79999999999995</v>
      </c>
      <c r="J65" s="182">
        <f>$E65*$AA$7*Z$4</f>
        <v>370.79999999999995</v>
      </c>
      <c r="K65" s="183">
        <f>SUM(F65:J65)</f>
        <v>1779.8399999999997</v>
      </c>
      <c r="L65" s="152"/>
      <c r="M65" s="152">
        <f>$L65*$AF$7*AB$4</f>
        <v>0</v>
      </c>
      <c r="N65" s="152">
        <f>$L65*$AF$7*AC$4</f>
        <v>0</v>
      </c>
      <c r="O65" s="153">
        <f>$L65*$AF$7*AD$4</f>
        <v>0</v>
      </c>
      <c r="P65" s="153">
        <f>$L65*$AF$7*AE$4</f>
        <v>0</v>
      </c>
      <c r="Q65" s="154">
        <f>SUM(M65:P65)</f>
        <v>0</v>
      </c>
      <c r="R65" s="154">
        <f>Q65+K65</f>
        <v>1779.8399999999997</v>
      </c>
      <c r="S65" s="147"/>
      <c r="AH65" s="270"/>
      <c r="AI65" s="147"/>
    </row>
    <row r="66" spans="1:35" s="134" customFormat="1">
      <c r="A66" s="180">
        <v>55</v>
      </c>
      <c r="B66" s="30"/>
      <c r="C66" s="114"/>
      <c r="D66" s="187" t="s">
        <v>25</v>
      </c>
      <c r="E66" s="63">
        <v>7</v>
      </c>
      <c r="F66" s="182">
        <f>$E66*$AA$7*V$5</f>
        <v>216.29999999999998</v>
      </c>
      <c r="G66" s="182">
        <f>$E66*$AA$7*W$5</f>
        <v>216.29999999999998</v>
      </c>
      <c r="H66" s="182">
        <f>$E66*$AA$7*X$5</f>
        <v>173.04</v>
      </c>
      <c r="I66" s="182">
        <f>$E66*$AA$7*Y$5</f>
        <v>216.29999999999998</v>
      </c>
      <c r="J66" s="182">
        <f>$E66*$AA$7*Z$5</f>
        <v>216.29999999999998</v>
      </c>
      <c r="K66" s="183">
        <f>SUM(F66:J66)</f>
        <v>1038.24</v>
      </c>
      <c r="L66" s="152"/>
      <c r="M66" s="152">
        <f>$L66*$AF$7*AB$5</f>
        <v>0</v>
      </c>
      <c r="N66" s="152">
        <f>$L66*$AF$7*AC$5</f>
        <v>0</v>
      </c>
      <c r="O66" s="153">
        <f>$L66*$AF$7*AD$5</f>
        <v>0</v>
      </c>
      <c r="P66" s="153">
        <f>$L66*$AF$7*AE$5</f>
        <v>0</v>
      </c>
      <c r="Q66" s="154">
        <f>SUM(M66:P66)</f>
        <v>0</v>
      </c>
      <c r="R66" s="154">
        <f>Q66+K66</f>
        <v>1038.24</v>
      </c>
      <c r="S66" s="147"/>
      <c r="AH66" s="270"/>
      <c r="AI66" s="147"/>
    </row>
    <row r="67" spans="1:35" s="134" customFormat="1">
      <c r="A67" s="180">
        <v>56</v>
      </c>
      <c r="B67" s="30">
        <v>1</v>
      </c>
      <c r="C67" s="201">
        <v>12</v>
      </c>
      <c r="D67" s="191" t="s">
        <v>51</v>
      </c>
      <c r="E67" s="192">
        <f t="shared" ref="E67:R67" si="13">SUM(E68:E71)</f>
        <v>80</v>
      </c>
      <c r="F67" s="193">
        <f t="shared" si="13"/>
        <v>2472</v>
      </c>
      <c r="G67" s="193">
        <f t="shared" si="13"/>
        <v>2317.5</v>
      </c>
      <c r="H67" s="193">
        <f t="shared" si="13"/>
        <v>1977.6</v>
      </c>
      <c r="I67" s="193">
        <f t="shared" si="13"/>
        <v>2472</v>
      </c>
      <c r="J67" s="193">
        <f t="shared" si="13"/>
        <v>2472</v>
      </c>
      <c r="K67" s="194">
        <f t="shared" si="13"/>
        <v>11711.1</v>
      </c>
      <c r="L67" s="149">
        <f t="shared" si="13"/>
        <v>0</v>
      </c>
      <c r="M67" s="149">
        <f t="shared" si="13"/>
        <v>0</v>
      </c>
      <c r="N67" s="149">
        <f t="shared" si="13"/>
        <v>0</v>
      </c>
      <c r="O67" s="150">
        <f t="shared" si="13"/>
        <v>0</v>
      </c>
      <c r="P67" s="150">
        <f t="shared" si="13"/>
        <v>0</v>
      </c>
      <c r="Q67" s="151">
        <f t="shared" si="13"/>
        <v>0</v>
      </c>
      <c r="R67" s="151">
        <f t="shared" si="13"/>
        <v>11711.1</v>
      </c>
      <c r="S67" s="147"/>
      <c r="AH67" s="271"/>
      <c r="AI67" s="147"/>
    </row>
    <row r="68" spans="1:35" s="134" customFormat="1" ht="13.8">
      <c r="A68" s="184">
        <v>57</v>
      </c>
      <c r="B68" s="185"/>
      <c r="C68" s="202"/>
      <c r="D68" s="181" t="s">
        <v>22</v>
      </c>
      <c r="E68" s="63">
        <v>20</v>
      </c>
      <c r="F68" s="182">
        <f>$E68*$AA$7*V$2</f>
        <v>618</v>
      </c>
      <c r="G68" s="182">
        <f>$E68*$AA$7*W$2</f>
        <v>463.5</v>
      </c>
      <c r="H68" s="182">
        <f>$E68*$AA$7*X$2</f>
        <v>494.4</v>
      </c>
      <c r="I68" s="182">
        <f>$E68*$AA$7*Y$2</f>
        <v>618</v>
      </c>
      <c r="J68" s="182">
        <f>$E68*$AA$7*Z$2</f>
        <v>618</v>
      </c>
      <c r="K68" s="183">
        <f>SUM(F68:J68)</f>
        <v>2811.9</v>
      </c>
      <c r="L68" s="152"/>
      <c r="M68" s="152">
        <f>$L68*$AF$7*AB$2</f>
        <v>0</v>
      </c>
      <c r="N68" s="152">
        <f>$L68*$AF$7*AC$2</f>
        <v>0</v>
      </c>
      <c r="O68" s="153">
        <f>$L68*$AF$7*AD$2</f>
        <v>0</v>
      </c>
      <c r="P68" s="153">
        <f>$L68*$AF$7*AE$2</f>
        <v>0</v>
      </c>
      <c r="Q68" s="154">
        <f>SUM(M68:P68)</f>
        <v>0</v>
      </c>
      <c r="R68" s="154">
        <f>Q68+K68</f>
        <v>2811.9</v>
      </c>
      <c r="S68" s="147"/>
      <c r="AH68" s="270"/>
      <c r="AI68" s="147"/>
    </row>
    <row r="69" spans="1:35" s="134" customFormat="1">
      <c r="A69" s="180">
        <v>58</v>
      </c>
      <c r="B69" s="30"/>
      <c r="C69" s="202"/>
      <c r="D69" s="186" t="s">
        <v>23</v>
      </c>
      <c r="E69" s="63">
        <v>20</v>
      </c>
      <c r="F69" s="182">
        <f>$E69*$AA$7*V$3</f>
        <v>618</v>
      </c>
      <c r="G69" s="182">
        <f>$E69*$AA$7*W$3</f>
        <v>618</v>
      </c>
      <c r="H69" s="182">
        <f>$E69*$AA$7*X$3</f>
        <v>494.4</v>
      </c>
      <c r="I69" s="182">
        <f>$E69*$AA$7*Y$3</f>
        <v>618</v>
      </c>
      <c r="J69" s="182">
        <f>$E69*$AA$7*Z$3</f>
        <v>618</v>
      </c>
      <c r="K69" s="183">
        <f>SUM(F69:J69)</f>
        <v>2966.4</v>
      </c>
      <c r="L69" s="152"/>
      <c r="M69" s="152">
        <f>$L69*$AF$7*AB$3</f>
        <v>0</v>
      </c>
      <c r="N69" s="152">
        <f>$L69*$AF$7*AC$3</f>
        <v>0</v>
      </c>
      <c r="O69" s="153">
        <f>$L69*$AF$7*AD$3</f>
        <v>0</v>
      </c>
      <c r="P69" s="153">
        <f>$L69*$AF$7*AE$3</f>
        <v>0</v>
      </c>
      <c r="Q69" s="154">
        <f>SUM(M69:P69)</f>
        <v>0</v>
      </c>
      <c r="R69" s="154">
        <f>Q69+K69</f>
        <v>2966.4</v>
      </c>
      <c r="S69" s="147"/>
      <c r="AH69" s="270"/>
      <c r="AI69" s="147"/>
    </row>
    <row r="70" spans="1:35" s="134" customFormat="1">
      <c r="A70" s="180">
        <v>59</v>
      </c>
      <c r="B70" s="30"/>
      <c r="C70" s="202"/>
      <c r="D70" s="186" t="s">
        <v>24</v>
      </c>
      <c r="E70" s="63">
        <v>20</v>
      </c>
      <c r="F70" s="182">
        <f>$E70*$AA$7*V$4</f>
        <v>618</v>
      </c>
      <c r="G70" s="182">
        <f>$E70*$AA$7*W$4</f>
        <v>618</v>
      </c>
      <c r="H70" s="182">
        <f>$E70*$AA$7*X$4</f>
        <v>494.4</v>
      </c>
      <c r="I70" s="182">
        <f>$E70*$AA$7*Y$4</f>
        <v>618</v>
      </c>
      <c r="J70" s="182">
        <f>$E70*$AA$7*Z$4</f>
        <v>618</v>
      </c>
      <c r="K70" s="183">
        <f>SUM(F70:J70)</f>
        <v>2966.4</v>
      </c>
      <c r="L70" s="152"/>
      <c r="M70" s="152">
        <f>$L70*$AF$7*AB$4</f>
        <v>0</v>
      </c>
      <c r="N70" s="152">
        <f>$L70*$AF$7*AC$4</f>
        <v>0</v>
      </c>
      <c r="O70" s="153">
        <f>$L70*$AF$7*AD$4</f>
        <v>0</v>
      </c>
      <c r="P70" s="153">
        <f>$L70*$AF$7*AE$4</f>
        <v>0</v>
      </c>
      <c r="Q70" s="154">
        <f>SUM(M70:P70)</f>
        <v>0</v>
      </c>
      <c r="R70" s="154">
        <f>Q70+K70</f>
        <v>2966.4</v>
      </c>
      <c r="S70" s="147"/>
      <c r="AH70" s="270"/>
      <c r="AI70" s="147"/>
    </row>
    <row r="71" spans="1:35" s="134" customFormat="1" ht="13.8">
      <c r="A71" s="184">
        <v>60</v>
      </c>
      <c r="B71" s="185"/>
      <c r="C71" s="114"/>
      <c r="D71" s="187" t="s">
        <v>25</v>
      </c>
      <c r="E71" s="63">
        <v>20</v>
      </c>
      <c r="F71" s="182">
        <f>$E71*$AA$7*V$5</f>
        <v>618</v>
      </c>
      <c r="G71" s="182">
        <f>$E71*$AA$7*W$5</f>
        <v>618</v>
      </c>
      <c r="H71" s="182">
        <f>$E71*$AA$7*X$5</f>
        <v>494.4</v>
      </c>
      <c r="I71" s="182">
        <f>$E71*$AA$7*Y$5</f>
        <v>618</v>
      </c>
      <c r="J71" s="182">
        <f>$E71*$AA$7*Z$5</f>
        <v>618</v>
      </c>
      <c r="K71" s="183">
        <f>SUM(F71:J71)</f>
        <v>2966.4</v>
      </c>
      <c r="L71" s="152"/>
      <c r="M71" s="152">
        <f>$L71*$AF$7*AB$5</f>
        <v>0</v>
      </c>
      <c r="N71" s="152">
        <f>$L71*$AF$7*AC$5</f>
        <v>0</v>
      </c>
      <c r="O71" s="153">
        <f>$L71*$AF$7*AD$5</f>
        <v>0</v>
      </c>
      <c r="P71" s="153">
        <f>$L71*$AF$7*AE$5</f>
        <v>0</v>
      </c>
      <c r="Q71" s="154">
        <f>SUM(M71:P71)</f>
        <v>0</v>
      </c>
      <c r="R71" s="154">
        <f>Q71+K71</f>
        <v>2966.4</v>
      </c>
      <c r="S71" s="147"/>
      <c r="AH71" s="270"/>
      <c r="AI71" s="147"/>
    </row>
    <row r="72" spans="1:35" s="134" customFormat="1">
      <c r="A72" s="180">
        <v>61</v>
      </c>
      <c r="B72" s="30">
        <v>1</v>
      </c>
      <c r="C72" s="201">
        <v>13</v>
      </c>
      <c r="D72" s="191" t="s">
        <v>52</v>
      </c>
      <c r="E72" s="192">
        <f t="shared" ref="E72:R72" si="14">SUM(E73:E76)</f>
        <v>340</v>
      </c>
      <c r="F72" s="193">
        <f t="shared" si="14"/>
        <v>10506</v>
      </c>
      <c r="G72" s="193">
        <f t="shared" si="14"/>
        <v>9888</v>
      </c>
      <c r="H72" s="193">
        <f t="shared" si="14"/>
        <v>8404.7999999999993</v>
      </c>
      <c r="I72" s="193">
        <f t="shared" si="14"/>
        <v>10506</v>
      </c>
      <c r="J72" s="193">
        <f t="shared" si="14"/>
        <v>10506</v>
      </c>
      <c r="K72" s="194">
        <f t="shared" si="14"/>
        <v>49810.8</v>
      </c>
      <c r="L72" s="149">
        <f t="shared" si="14"/>
        <v>0</v>
      </c>
      <c r="M72" s="149">
        <f t="shared" si="14"/>
        <v>0</v>
      </c>
      <c r="N72" s="149">
        <f t="shared" si="14"/>
        <v>0</v>
      </c>
      <c r="O72" s="150">
        <f t="shared" si="14"/>
        <v>0</v>
      </c>
      <c r="P72" s="150">
        <f t="shared" si="14"/>
        <v>0</v>
      </c>
      <c r="Q72" s="151">
        <f t="shared" si="14"/>
        <v>0</v>
      </c>
      <c r="R72" s="151">
        <f t="shared" si="14"/>
        <v>49810.8</v>
      </c>
      <c r="S72" s="147"/>
      <c r="AH72" s="271"/>
      <c r="AI72" s="147"/>
    </row>
    <row r="73" spans="1:35" s="134" customFormat="1">
      <c r="A73" s="180">
        <v>62</v>
      </c>
      <c r="B73" s="30"/>
      <c r="C73" s="202"/>
      <c r="D73" s="181" t="s">
        <v>22</v>
      </c>
      <c r="E73" s="63">
        <v>80</v>
      </c>
      <c r="F73" s="182">
        <f>$E73*$AA$7*V$2</f>
        <v>2472</v>
      </c>
      <c r="G73" s="182">
        <f>$E73*$AA$7*W$2</f>
        <v>1854</v>
      </c>
      <c r="H73" s="182">
        <f>$E73*$AA$7*X$2</f>
        <v>1977.6</v>
      </c>
      <c r="I73" s="182">
        <f>$E73*$AA$7*Y$2</f>
        <v>2472</v>
      </c>
      <c r="J73" s="182">
        <f>$E73*$AA$7*Z$2</f>
        <v>2472</v>
      </c>
      <c r="K73" s="183">
        <f>SUM(F73:J73)</f>
        <v>11247.6</v>
      </c>
      <c r="L73" s="152"/>
      <c r="M73" s="152">
        <f>$L73*$AF$7*AB$2</f>
        <v>0</v>
      </c>
      <c r="N73" s="152">
        <f>$L73*$AF$7*AC$2</f>
        <v>0</v>
      </c>
      <c r="O73" s="153">
        <f>$L73*$AF$7*AD$2</f>
        <v>0</v>
      </c>
      <c r="P73" s="153">
        <f>$L73*$AF$7*AE$2</f>
        <v>0</v>
      </c>
      <c r="Q73" s="154">
        <f>SUM(M73:P73)</f>
        <v>0</v>
      </c>
      <c r="R73" s="154">
        <f>Q73+K73</f>
        <v>11247.6</v>
      </c>
      <c r="S73" s="147"/>
      <c r="AH73" s="270"/>
      <c r="AI73" s="147"/>
    </row>
    <row r="74" spans="1:35" s="134" customFormat="1" ht="13.8">
      <c r="A74" s="184">
        <v>63</v>
      </c>
      <c r="B74" s="185"/>
      <c r="C74" s="202"/>
      <c r="D74" s="186" t="s">
        <v>23</v>
      </c>
      <c r="E74" s="63">
        <v>89</v>
      </c>
      <c r="F74" s="182">
        <f>$E74*$AA$7*V$3</f>
        <v>2750.1</v>
      </c>
      <c r="G74" s="182">
        <f>$E74*$AA$7*W$3</f>
        <v>2750.1</v>
      </c>
      <c r="H74" s="182">
        <f>$E74*$AA$7*X$3</f>
        <v>2200.08</v>
      </c>
      <c r="I74" s="182">
        <f>$E74*$AA$7*Y$3</f>
        <v>2750.1</v>
      </c>
      <c r="J74" s="182">
        <f>$E74*$AA$7*Z$3</f>
        <v>2750.1</v>
      </c>
      <c r="K74" s="183">
        <f>SUM(F74:J74)</f>
        <v>13200.48</v>
      </c>
      <c r="L74" s="152"/>
      <c r="M74" s="152">
        <f>$L74*$AF$7*AB$3</f>
        <v>0</v>
      </c>
      <c r="N74" s="152">
        <f>$L74*$AF$7*AC$3</f>
        <v>0</v>
      </c>
      <c r="O74" s="153">
        <f>$L74*$AF$7*AD$3</f>
        <v>0</v>
      </c>
      <c r="P74" s="153">
        <f>$L74*$AF$7*AE$3</f>
        <v>0</v>
      </c>
      <c r="Q74" s="154">
        <f>SUM(M74:P74)</f>
        <v>0</v>
      </c>
      <c r="R74" s="154">
        <f>Q74+K74</f>
        <v>13200.48</v>
      </c>
      <c r="S74" s="147"/>
      <c r="AH74" s="270"/>
      <c r="AI74" s="147"/>
    </row>
    <row r="75" spans="1:35" s="134" customFormat="1">
      <c r="A75" s="180">
        <v>64</v>
      </c>
      <c r="B75" s="30"/>
      <c r="C75" s="202"/>
      <c r="D75" s="186" t="s">
        <v>24</v>
      </c>
      <c r="E75" s="63">
        <v>84</v>
      </c>
      <c r="F75" s="182">
        <f>$E75*$AA$7*V$4</f>
        <v>2595.6</v>
      </c>
      <c r="G75" s="182">
        <f>$E75*$AA$7*W$4</f>
        <v>2595.6</v>
      </c>
      <c r="H75" s="182">
        <f>$E75*$AA$7*X$4</f>
        <v>2076.48</v>
      </c>
      <c r="I75" s="182">
        <f>$E75*$AA$7*Y$4</f>
        <v>2595.6</v>
      </c>
      <c r="J75" s="182">
        <f>$E75*$AA$7*Z$4</f>
        <v>2595.6</v>
      </c>
      <c r="K75" s="183">
        <f>SUM(F75:J75)</f>
        <v>12458.88</v>
      </c>
      <c r="L75" s="152"/>
      <c r="M75" s="152">
        <f>$L75*$AF$7*AB$4</f>
        <v>0</v>
      </c>
      <c r="N75" s="152">
        <f>$L75*$AF$7*AC$4</f>
        <v>0</v>
      </c>
      <c r="O75" s="153">
        <f>$L75*$AF$7*AD$4</f>
        <v>0</v>
      </c>
      <c r="P75" s="153">
        <f>$L75*$AF$7*AE$4</f>
        <v>0</v>
      </c>
      <c r="Q75" s="154">
        <f>SUM(M75:P75)</f>
        <v>0</v>
      </c>
      <c r="R75" s="154">
        <f>Q75+K75</f>
        <v>12458.88</v>
      </c>
      <c r="S75" s="147"/>
      <c r="AH75" s="270"/>
      <c r="AI75" s="147"/>
    </row>
    <row r="76" spans="1:35" s="134" customFormat="1">
      <c r="A76" s="180">
        <v>65</v>
      </c>
      <c r="B76" s="30"/>
      <c r="C76" s="114"/>
      <c r="D76" s="187" t="s">
        <v>25</v>
      </c>
      <c r="E76" s="63">
        <v>87</v>
      </c>
      <c r="F76" s="182">
        <f>$E76*$AA$7*V$5</f>
        <v>2688.2999999999997</v>
      </c>
      <c r="G76" s="182">
        <f>$E76*$AA$7*W$5</f>
        <v>2688.2999999999997</v>
      </c>
      <c r="H76" s="182">
        <f>$E76*$AA$7*X$5</f>
        <v>2150.64</v>
      </c>
      <c r="I76" s="182">
        <f>$E76*$AA$7*Y$5</f>
        <v>2688.2999999999997</v>
      </c>
      <c r="J76" s="182">
        <f>$E76*$AA$7*Z$5</f>
        <v>2688.2999999999997</v>
      </c>
      <c r="K76" s="183">
        <f>SUM(F76:J76)</f>
        <v>12903.839999999998</v>
      </c>
      <c r="L76" s="152"/>
      <c r="M76" s="152">
        <f>$L76*$AF$7*AB$5</f>
        <v>0</v>
      </c>
      <c r="N76" s="152">
        <f>$L76*$AF$7*AC$5</f>
        <v>0</v>
      </c>
      <c r="O76" s="153">
        <f>$L76*$AF$7*AD$5</f>
        <v>0</v>
      </c>
      <c r="P76" s="153">
        <f>$L76*$AF$7*AE$5</f>
        <v>0</v>
      </c>
      <c r="Q76" s="154">
        <f>SUM(M76:P76)</f>
        <v>0</v>
      </c>
      <c r="R76" s="154">
        <f>Q76+K76</f>
        <v>12903.839999999998</v>
      </c>
      <c r="S76" s="147"/>
      <c r="AH76" s="270"/>
      <c r="AI76" s="147"/>
    </row>
    <row r="77" spans="1:35" s="134" customFormat="1" ht="13.8">
      <c r="A77" s="184">
        <v>66</v>
      </c>
      <c r="B77" s="185">
        <v>1</v>
      </c>
      <c r="C77" s="201">
        <v>14</v>
      </c>
      <c r="D77" s="191" t="s">
        <v>53</v>
      </c>
      <c r="E77" s="192">
        <f t="shared" ref="E77:R77" si="15">SUM(E78:E81)</f>
        <v>151</v>
      </c>
      <c r="F77" s="193">
        <f t="shared" si="15"/>
        <v>4665.8999999999996</v>
      </c>
      <c r="G77" s="193">
        <f t="shared" si="15"/>
        <v>4310.55</v>
      </c>
      <c r="H77" s="193">
        <f t="shared" si="15"/>
        <v>3732.72</v>
      </c>
      <c r="I77" s="193">
        <f t="shared" si="15"/>
        <v>4665.8999999999996</v>
      </c>
      <c r="J77" s="193">
        <f t="shared" si="15"/>
        <v>4665.8999999999996</v>
      </c>
      <c r="K77" s="194">
        <f t="shared" si="15"/>
        <v>22040.969999999998</v>
      </c>
      <c r="L77" s="149">
        <f t="shared" si="15"/>
        <v>0</v>
      </c>
      <c r="M77" s="149">
        <f t="shared" si="15"/>
        <v>0</v>
      </c>
      <c r="N77" s="149">
        <f t="shared" si="15"/>
        <v>0</v>
      </c>
      <c r="O77" s="150">
        <f t="shared" si="15"/>
        <v>0</v>
      </c>
      <c r="P77" s="150">
        <f t="shared" si="15"/>
        <v>0</v>
      </c>
      <c r="Q77" s="151">
        <f t="shared" si="15"/>
        <v>0</v>
      </c>
      <c r="R77" s="151">
        <f t="shared" si="15"/>
        <v>22040.969999999998</v>
      </c>
      <c r="S77" s="147"/>
      <c r="AH77" s="271"/>
      <c r="AI77" s="147"/>
    </row>
    <row r="78" spans="1:35" s="134" customFormat="1">
      <c r="A78" s="180">
        <v>67</v>
      </c>
      <c r="B78" s="30"/>
      <c r="C78" s="202"/>
      <c r="D78" s="181" t="s">
        <v>22</v>
      </c>
      <c r="E78" s="63">
        <v>46</v>
      </c>
      <c r="F78" s="182">
        <f>$E78*$AA$7*V$2</f>
        <v>1421.4</v>
      </c>
      <c r="G78" s="182">
        <f>$E78*$AA$7*W$2</f>
        <v>1066.05</v>
      </c>
      <c r="H78" s="182">
        <f>$E78*$AA$7*X$2</f>
        <v>1137.1199999999999</v>
      </c>
      <c r="I78" s="182">
        <f>$E78*$AA$7*Y$2</f>
        <v>1421.4</v>
      </c>
      <c r="J78" s="182">
        <f>$E78*$AA$7*Z$2</f>
        <v>1421.4</v>
      </c>
      <c r="K78" s="183">
        <f>SUM(F78:J78)</f>
        <v>6467.369999999999</v>
      </c>
      <c r="L78" s="152"/>
      <c r="M78" s="152">
        <f>$L78*$AF$7*AB$2</f>
        <v>0</v>
      </c>
      <c r="N78" s="152">
        <f>$L78*$AF$7*AC$2</f>
        <v>0</v>
      </c>
      <c r="O78" s="153">
        <f>$L78*$AF$7*AD$2</f>
        <v>0</v>
      </c>
      <c r="P78" s="153">
        <f>$L78*$AF$7*AE$2</f>
        <v>0</v>
      </c>
      <c r="Q78" s="154">
        <f>SUM(M78:P78)</f>
        <v>0</v>
      </c>
      <c r="R78" s="154">
        <f>Q78+K78</f>
        <v>6467.369999999999</v>
      </c>
      <c r="S78" s="147"/>
      <c r="AH78" s="270"/>
      <c r="AI78" s="147"/>
    </row>
    <row r="79" spans="1:35" s="134" customFormat="1">
      <c r="A79" s="180">
        <v>68</v>
      </c>
      <c r="B79" s="30"/>
      <c r="C79" s="202"/>
      <c r="D79" s="186" t="s">
        <v>23</v>
      </c>
      <c r="E79" s="63">
        <v>37</v>
      </c>
      <c r="F79" s="182">
        <f>$E79*$AA$7*V$3</f>
        <v>1143.3</v>
      </c>
      <c r="G79" s="182">
        <f>$E79*$AA$7*W$3</f>
        <v>1143.3</v>
      </c>
      <c r="H79" s="182">
        <f>$E79*$AA$7*X$3</f>
        <v>914.64</v>
      </c>
      <c r="I79" s="182">
        <f>$E79*$AA$7*Y$3</f>
        <v>1143.3</v>
      </c>
      <c r="J79" s="182">
        <f>$E79*$AA$7*Z$3</f>
        <v>1143.3</v>
      </c>
      <c r="K79" s="183">
        <f>SUM(F79:J79)</f>
        <v>5487.84</v>
      </c>
      <c r="L79" s="152"/>
      <c r="M79" s="152">
        <f>$L79*$AF$7*AB$3</f>
        <v>0</v>
      </c>
      <c r="N79" s="152">
        <f>$L79*$AF$7*AC$3</f>
        <v>0</v>
      </c>
      <c r="O79" s="153">
        <f>$L79*$AF$7*AD$3</f>
        <v>0</v>
      </c>
      <c r="P79" s="153">
        <f>$L79*$AF$7*AE$3</f>
        <v>0</v>
      </c>
      <c r="Q79" s="154">
        <f>SUM(M79:P79)</f>
        <v>0</v>
      </c>
      <c r="R79" s="154">
        <f>Q79+K79</f>
        <v>5487.84</v>
      </c>
      <c r="S79" s="147"/>
      <c r="AH79" s="270"/>
      <c r="AI79" s="147"/>
    </row>
    <row r="80" spans="1:35" s="134" customFormat="1" ht="13.8">
      <c r="A80" s="184">
        <v>69</v>
      </c>
      <c r="B80" s="185"/>
      <c r="C80" s="202"/>
      <c r="D80" s="186" t="s">
        <v>24</v>
      </c>
      <c r="E80" s="63">
        <v>39</v>
      </c>
      <c r="F80" s="182">
        <f>$E80*$AA$7*V$4</f>
        <v>1205.0999999999999</v>
      </c>
      <c r="G80" s="182">
        <f>$E80*$AA$7*W$4</f>
        <v>1205.0999999999999</v>
      </c>
      <c r="H80" s="182">
        <f>$E80*$AA$7*X$4</f>
        <v>964.08</v>
      </c>
      <c r="I80" s="182">
        <f>$E80*$AA$7*Y$4</f>
        <v>1205.0999999999999</v>
      </c>
      <c r="J80" s="182">
        <f>$E80*$AA$7*Z$4</f>
        <v>1205.0999999999999</v>
      </c>
      <c r="K80" s="183">
        <f>SUM(F80:J80)</f>
        <v>5784.48</v>
      </c>
      <c r="L80" s="152"/>
      <c r="M80" s="152">
        <f>$L80*$AF$7*AB$4</f>
        <v>0</v>
      </c>
      <c r="N80" s="152">
        <f>$L80*$AF$7*AC$4</f>
        <v>0</v>
      </c>
      <c r="O80" s="153">
        <f>$L80*$AF$7*AD$4</f>
        <v>0</v>
      </c>
      <c r="P80" s="153">
        <f>$L80*$AF$7*AE$4</f>
        <v>0</v>
      </c>
      <c r="Q80" s="154">
        <f>SUM(M80:P80)</f>
        <v>0</v>
      </c>
      <c r="R80" s="154">
        <f>Q80+K80</f>
        <v>5784.48</v>
      </c>
      <c r="S80" s="147"/>
      <c r="AH80" s="270"/>
      <c r="AI80" s="147"/>
    </row>
    <row r="81" spans="1:35" s="134" customFormat="1">
      <c r="A81" s="180">
        <v>70</v>
      </c>
      <c r="B81" s="30"/>
      <c r="C81" s="114"/>
      <c r="D81" s="187" t="s">
        <v>25</v>
      </c>
      <c r="E81" s="63">
        <v>29</v>
      </c>
      <c r="F81" s="182">
        <f>$E81*$AA$7*V$5</f>
        <v>896.1</v>
      </c>
      <c r="G81" s="182">
        <f>$E81*$AA$7*W$5</f>
        <v>896.1</v>
      </c>
      <c r="H81" s="182">
        <f>$E81*$AA$7*X$5</f>
        <v>716.88</v>
      </c>
      <c r="I81" s="182">
        <f>$E81*$AA$7*Y$5</f>
        <v>896.1</v>
      </c>
      <c r="J81" s="182">
        <f>$E81*$AA$7*Z$5</f>
        <v>896.1</v>
      </c>
      <c r="K81" s="183">
        <f>SUM(F81:J81)</f>
        <v>4301.28</v>
      </c>
      <c r="L81" s="152"/>
      <c r="M81" s="152">
        <f>$L81*$AF$7*AB$5</f>
        <v>0</v>
      </c>
      <c r="N81" s="152">
        <f>$L81*$AF$7*AC$5</f>
        <v>0</v>
      </c>
      <c r="O81" s="153">
        <f>$L81*$AF$7*AD$5</f>
        <v>0</v>
      </c>
      <c r="P81" s="153">
        <f>$L81*$AF$7*AE$5</f>
        <v>0</v>
      </c>
      <c r="Q81" s="154">
        <f>SUM(M81:P81)</f>
        <v>0</v>
      </c>
      <c r="R81" s="154">
        <f>Q81+K81</f>
        <v>4301.28</v>
      </c>
      <c r="S81" s="147"/>
      <c r="AH81" s="270"/>
      <c r="AI81" s="147"/>
    </row>
    <row r="82" spans="1:35" s="134" customFormat="1">
      <c r="A82" s="180">
        <v>71</v>
      </c>
      <c r="B82" s="30">
        <v>1</v>
      </c>
      <c r="C82" s="201">
        <v>15</v>
      </c>
      <c r="D82" s="191" t="s">
        <v>54</v>
      </c>
      <c r="E82" s="192">
        <f t="shared" ref="E82:R82" si="16">SUM(E83:E86)</f>
        <v>182</v>
      </c>
      <c r="F82" s="193">
        <f t="shared" si="16"/>
        <v>5623.7999999999993</v>
      </c>
      <c r="G82" s="193">
        <f t="shared" si="16"/>
        <v>5299.3499999999995</v>
      </c>
      <c r="H82" s="193">
        <f t="shared" si="16"/>
        <v>4499.04</v>
      </c>
      <c r="I82" s="193">
        <f t="shared" si="16"/>
        <v>5623.7999999999993</v>
      </c>
      <c r="J82" s="193">
        <f t="shared" si="16"/>
        <v>5623.7999999999993</v>
      </c>
      <c r="K82" s="194">
        <f t="shared" si="16"/>
        <v>26669.79</v>
      </c>
      <c r="L82" s="149">
        <f t="shared" si="16"/>
        <v>0</v>
      </c>
      <c r="M82" s="149">
        <f t="shared" si="16"/>
        <v>0</v>
      </c>
      <c r="N82" s="149">
        <f t="shared" si="16"/>
        <v>0</v>
      </c>
      <c r="O82" s="150">
        <f t="shared" si="16"/>
        <v>0</v>
      </c>
      <c r="P82" s="150">
        <f t="shared" si="16"/>
        <v>0</v>
      </c>
      <c r="Q82" s="151">
        <f t="shared" si="16"/>
        <v>0</v>
      </c>
      <c r="R82" s="151">
        <f t="shared" si="16"/>
        <v>26669.79</v>
      </c>
      <c r="S82" s="147"/>
      <c r="AH82" s="271"/>
      <c r="AI82" s="147"/>
    </row>
    <row r="83" spans="1:35" s="134" customFormat="1" ht="13.8">
      <c r="A83" s="184">
        <v>72</v>
      </c>
      <c r="B83" s="185"/>
      <c r="C83" s="202"/>
      <c r="D83" s="181" t="s">
        <v>22</v>
      </c>
      <c r="E83" s="63">
        <v>42</v>
      </c>
      <c r="F83" s="182">
        <f>$E83*$AA$7*V$2</f>
        <v>1297.8</v>
      </c>
      <c r="G83" s="182">
        <f>$E83*$AA$7*W$2</f>
        <v>973.35</v>
      </c>
      <c r="H83" s="182">
        <f>$E83*$AA$7*X$2</f>
        <v>1038.24</v>
      </c>
      <c r="I83" s="182">
        <f>$E83*$AA$7*Y$2</f>
        <v>1297.8</v>
      </c>
      <c r="J83" s="182">
        <f>$E83*$AA$7*Z$2</f>
        <v>1297.8</v>
      </c>
      <c r="K83" s="183">
        <f>SUM(F83:J83)</f>
        <v>5904.9900000000007</v>
      </c>
      <c r="L83" s="152"/>
      <c r="M83" s="152">
        <f>$L83*$AF$7*AB$2</f>
        <v>0</v>
      </c>
      <c r="N83" s="152">
        <f>$L83*$AF$7*AC$2</f>
        <v>0</v>
      </c>
      <c r="O83" s="153">
        <f>$L83*$AF$7*AD$2</f>
        <v>0</v>
      </c>
      <c r="P83" s="153">
        <f>$L83*$AF$7*AE$2</f>
        <v>0</v>
      </c>
      <c r="Q83" s="154">
        <f>SUM(M83:P83)</f>
        <v>0</v>
      </c>
      <c r="R83" s="154">
        <f>Q83+K83</f>
        <v>5904.9900000000007</v>
      </c>
      <c r="S83" s="147"/>
      <c r="AH83" s="270"/>
      <c r="AI83" s="147"/>
    </row>
    <row r="84" spans="1:35" s="134" customFormat="1">
      <c r="A84" s="180">
        <v>73</v>
      </c>
      <c r="B84" s="30"/>
      <c r="C84" s="202"/>
      <c r="D84" s="186" t="s">
        <v>23</v>
      </c>
      <c r="E84" s="63">
        <v>48</v>
      </c>
      <c r="F84" s="182">
        <f>$E84*$AA$7*V$3</f>
        <v>1483.1999999999998</v>
      </c>
      <c r="G84" s="182">
        <f>$E84*$AA$7*W$3</f>
        <v>1483.1999999999998</v>
      </c>
      <c r="H84" s="182">
        <f>$E84*$AA$7*X$3</f>
        <v>1186.56</v>
      </c>
      <c r="I84" s="182">
        <f>$E84*$AA$7*Y$3</f>
        <v>1483.1999999999998</v>
      </c>
      <c r="J84" s="182">
        <f>$E84*$AA$7*Z$3</f>
        <v>1483.1999999999998</v>
      </c>
      <c r="K84" s="183">
        <f>SUM(F84:J84)</f>
        <v>7119.3599999999988</v>
      </c>
      <c r="L84" s="152"/>
      <c r="M84" s="152">
        <f>$L84*$AF$7*AB$3</f>
        <v>0</v>
      </c>
      <c r="N84" s="152">
        <f>$L84*$AF$7*AC$3</f>
        <v>0</v>
      </c>
      <c r="O84" s="153">
        <f>$L84*$AF$7*AD$3</f>
        <v>0</v>
      </c>
      <c r="P84" s="153">
        <f>$L84*$AF$7*AE$3</f>
        <v>0</v>
      </c>
      <c r="Q84" s="154">
        <f>SUM(M84:P84)</f>
        <v>0</v>
      </c>
      <c r="R84" s="154">
        <f>Q84+K84</f>
        <v>7119.3599999999988</v>
      </c>
      <c r="S84" s="147"/>
      <c r="AH84" s="270"/>
      <c r="AI84" s="147"/>
    </row>
    <row r="85" spans="1:35" s="134" customFormat="1">
      <c r="A85" s="180">
        <v>74</v>
      </c>
      <c r="B85" s="30"/>
      <c r="C85" s="202"/>
      <c r="D85" s="186" t="s">
        <v>24</v>
      </c>
      <c r="E85" s="63">
        <v>38</v>
      </c>
      <c r="F85" s="182">
        <f>$E85*$AA$7*V$4</f>
        <v>1174.1999999999998</v>
      </c>
      <c r="G85" s="182">
        <f>$E85*$AA$7*W$4</f>
        <v>1174.1999999999998</v>
      </c>
      <c r="H85" s="182">
        <f>$E85*$AA$7*X$4</f>
        <v>939.3599999999999</v>
      </c>
      <c r="I85" s="182">
        <f>$E85*$AA$7*Y$4</f>
        <v>1174.1999999999998</v>
      </c>
      <c r="J85" s="182">
        <f>$E85*$AA$7*Z$4</f>
        <v>1174.1999999999998</v>
      </c>
      <c r="K85" s="183">
        <f>SUM(F85:J85)</f>
        <v>5636.1599999999989</v>
      </c>
      <c r="L85" s="152"/>
      <c r="M85" s="152">
        <f>$L85*$AF$7*AB$4</f>
        <v>0</v>
      </c>
      <c r="N85" s="152">
        <f>$L85*$AF$7*AC$4</f>
        <v>0</v>
      </c>
      <c r="O85" s="153">
        <f>$L85*$AF$7*AD$4</f>
        <v>0</v>
      </c>
      <c r="P85" s="153">
        <f>$L85*$AF$7*AE$4</f>
        <v>0</v>
      </c>
      <c r="Q85" s="154">
        <f>SUM(M85:P85)</f>
        <v>0</v>
      </c>
      <c r="R85" s="154">
        <f>Q85+K85</f>
        <v>5636.1599999999989</v>
      </c>
      <c r="S85" s="147"/>
      <c r="AH85" s="270"/>
      <c r="AI85" s="147"/>
    </row>
    <row r="86" spans="1:35" s="134" customFormat="1" ht="13.8">
      <c r="A86" s="184">
        <v>75</v>
      </c>
      <c r="B86" s="185"/>
      <c r="C86" s="114"/>
      <c r="D86" s="187" t="s">
        <v>25</v>
      </c>
      <c r="E86" s="63">
        <v>54</v>
      </c>
      <c r="F86" s="182">
        <f>$E86*$AA$7*V$5</f>
        <v>1668.6</v>
      </c>
      <c r="G86" s="182">
        <f>$E86*$AA$7*W$5</f>
        <v>1668.6</v>
      </c>
      <c r="H86" s="182">
        <f>$E86*$AA$7*X$5</f>
        <v>1334.88</v>
      </c>
      <c r="I86" s="182">
        <f>$E86*$AA$7*Y$5</f>
        <v>1668.6</v>
      </c>
      <c r="J86" s="182">
        <f>$E86*$AA$7*Z$5</f>
        <v>1668.6</v>
      </c>
      <c r="K86" s="183">
        <f>SUM(F86:J86)</f>
        <v>8009.2800000000007</v>
      </c>
      <c r="L86" s="152"/>
      <c r="M86" s="152">
        <f>$L86*$AF$7*AB$5</f>
        <v>0</v>
      </c>
      <c r="N86" s="152">
        <f>$L86*$AF$7*AC$5</f>
        <v>0</v>
      </c>
      <c r="O86" s="153">
        <f>$L86*$AF$7*AD$5</f>
        <v>0</v>
      </c>
      <c r="P86" s="153">
        <f>$L86*$AF$7*AE$5</f>
        <v>0</v>
      </c>
      <c r="Q86" s="154">
        <f>SUM(M86:P86)</f>
        <v>0</v>
      </c>
      <c r="R86" s="154">
        <f>Q86+K86</f>
        <v>8009.2800000000007</v>
      </c>
      <c r="S86" s="147"/>
      <c r="AH86" s="270"/>
      <c r="AI86" s="147"/>
    </row>
    <row r="87" spans="1:35" s="134" customFormat="1">
      <c r="A87" s="180">
        <v>76</v>
      </c>
      <c r="B87" s="30">
        <v>1</v>
      </c>
      <c r="C87" s="201">
        <v>16</v>
      </c>
      <c r="D87" s="191" t="s">
        <v>55</v>
      </c>
      <c r="E87" s="192">
        <f t="shared" ref="E87:R87" si="17">SUM(E88:E91)</f>
        <v>269</v>
      </c>
      <c r="F87" s="193">
        <f t="shared" si="17"/>
        <v>8312.0999999999985</v>
      </c>
      <c r="G87" s="193">
        <f t="shared" si="17"/>
        <v>7709.5499999999993</v>
      </c>
      <c r="H87" s="193">
        <f t="shared" si="17"/>
        <v>6649.68</v>
      </c>
      <c r="I87" s="193">
        <f t="shared" si="17"/>
        <v>8312.0999999999985</v>
      </c>
      <c r="J87" s="193">
        <f t="shared" si="17"/>
        <v>8312.0999999999985</v>
      </c>
      <c r="K87" s="194">
        <f t="shared" si="17"/>
        <v>39295.53</v>
      </c>
      <c r="L87" s="149">
        <f t="shared" si="17"/>
        <v>0</v>
      </c>
      <c r="M87" s="149">
        <f t="shared" si="17"/>
        <v>0</v>
      </c>
      <c r="N87" s="149">
        <f t="shared" si="17"/>
        <v>0</v>
      </c>
      <c r="O87" s="150">
        <f t="shared" si="17"/>
        <v>0</v>
      </c>
      <c r="P87" s="150">
        <f t="shared" si="17"/>
        <v>0</v>
      </c>
      <c r="Q87" s="151">
        <f t="shared" si="17"/>
        <v>0</v>
      </c>
      <c r="R87" s="151">
        <f t="shared" si="17"/>
        <v>39295.53</v>
      </c>
      <c r="S87" s="147"/>
      <c r="AH87" s="271"/>
      <c r="AI87" s="147"/>
    </row>
    <row r="88" spans="1:35" s="134" customFormat="1">
      <c r="A88" s="180">
        <v>77</v>
      </c>
      <c r="B88" s="30"/>
      <c r="C88" s="202"/>
      <c r="D88" s="181" t="s">
        <v>22</v>
      </c>
      <c r="E88" s="63">
        <v>78</v>
      </c>
      <c r="F88" s="182">
        <f>$E88*$AA$7*V$2</f>
        <v>2410.1999999999998</v>
      </c>
      <c r="G88" s="182">
        <f>$E88*$AA$7*W$2</f>
        <v>1807.65</v>
      </c>
      <c r="H88" s="182">
        <f>$E88*$AA$7*X$2</f>
        <v>1928.16</v>
      </c>
      <c r="I88" s="182">
        <f>$E88*$AA$7*Y$2</f>
        <v>2410.1999999999998</v>
      </c>
      <c r="J88" s="182">
        <f>$E88*$AA$7*Z$2</f>
        <v>2410.1999999999998</v>
      </c>
      <c r="K88" s="183">
        <f>SUM(F88:J88)</f>
        <v>10966.41</v>
      </c>
      <c r="L88" s="152"/>
      <c r="M88" s="152">
        <f>$L88*$AF$7*AB$2</f>
        <v>0</v>
      </c>
      <c r="N88" s="152">
        <f>$L88*$AF$7*AC$2</f>
        <v>0</v>
      </c>
      <c r="O88" s="153">
        <f>$L88*$AF$7*AD$2</f>
        <v>0</v>
      </c>
      <c r="P88" s="153">
        <f>$L88*$AF$7*AE$2</f>
        <v>0</v>
      </c>
      <c r="Q88" s="154">
        <f>SUM(M88:P88)</f>
        <v>0</v>
      </c>
      <c r="R88" s="154">
        <f>Q88+K88</f>
        <v>10966.41</v>
      </c>
      <c r="S88" s="147"/>
      <c r="AH88" s="270"/>
      <c r="AI88" s="147"/>
    </row>
    <row r="89" spans="1:35" s="134" customFormat="1" ht="13.8">
      <c r="A89" s="184">
        <v>78</v>
      </c>
      <c r="B89" s="185"/>
      <c r="C89" s="202"/>
      <c r="D89" s="186" t="s">
        <v>23</v>
      </c>
      <c r="E89" s="63">
        <v>58</v>
      </c>
      <c r="F89" s="182">
        <f>$E89*$AA$7*V$3</f>
        <v>1792.2</v>
      </c>
      <c r="G89" s="182">
        <f>$E89*$AA$7*W$3</f>
        <v>1792.2</v>
      </c>
      <c r="H89" s="182">
        <f>$E89*$AA$7*X$3</f>
        <v>1433.76</v>
      </c>
      <c r="I89" s="182">
        <f>$E89*$AA$7*Y$3</f>
        <v>1792.2</v>
      </c>
      <c r="J89" s="182">
        <f>$E89*$AA$7*Z$3</f>
        <v>1792.2</v>
      </c>
      <c r="K89" s="183">
        <f>SUM(F89:J89)</f>
        <v>8602.56</v>
      </c>
      <c r="L89" s="152"/>
      <c r="M89" s="152">
        <f>$L89*$AF$7*AB$3</f>
        <v>0</v>
      </c>
      <c r="N89" s="152">
        <f>$L89*$AF$7*AC$3</f>
        <v>0</v>
      </c>
      <c r="O89" s="153">
        <f>$L89*$AF$7*AD$3</f>
        <v>0</v>
      </c>
      <c r="P89" s="153">
        <f>$L89*$AF$7*AE$3</f>
        <v>0</v>
      </c>
      <c r="Q89" s="154">
        <f>SUM(M89:P89)</f>
        <v>0</v>
      </c>
      <c r="R89" s="154">
        <f>Q89+K89</f>
        <v>8602.56</v>
      </c>
      <c r="S89" s="147"/>
      <c r="AH89" s="270"/>
      <c r="AI89" s="147"/>
    </row>
    <row r="90" spans="1:35" s="134" customFormat="1">
      <c r="A90" s="180">
        <v>79</v>
      </c>
      <c r="B90" s="30"/>
      <c r="C90" s="202"/>
      <c r="D90" s="186" t="s">
        <v>24</v>
      </c>
      <c r="E90" s="63">
        <v>68</v>
      </c>
      <c r="F90" s="182">
        <f>$E90*$AA$7*V$4</f>
        <v>2101.1999999999998</v>
      </c>
      <c r="G90" s="182">
        <f>$E90*$AA$7*W$4</f>
        <v>2101.1999999999998</v>
      </c>
      <c r="H90" s="182">
        <f>$E90*$AA$7*X$4</f>
        <v>1680.96</v>
      </c>
      <c r="I90" s="182">
        <f>$E90*$AA$7*Y$4</f>
        <v>2101.1999999999998</v>
      </c>
      <c r="J90" s="182">
        <f>$E90*$AA$7*Z$4</f>
        <v>2101.1999999999998</v>
      </c>
      <c r="K90" s="183">
        <f>SUM(F90:J90)</f>
        <v>10085.759999999998</v>
      </c>
      <c r="L90" s="152"/>
      <c r="M90" s="152">
        <f>$L90*$AF$7*AB$4</f>
        <v>0</v>
      </c>
      <c r="N90" s="152">
        <f>$L90*$AF$7*AC$4</f>
        <v>0</v>
      </c>
      <c r="O90" s="153">
        <f>$L90*$AF$7*AD$4</f>
        <v>0</v>
      </c>
      <c r="P90" s="153">
        <f>$L90*$AF$7*AE$4</f>
        <v>0</v>
      </c>
      <c r="Q90" s="154">
        <f>SUM(M90:P90)</f>
        <v>0</v>
      </c>
      <c r="R90" s="154">
        <f>Q90+K90</f>
        <v>10085.759999999998</v>
      </c>
      <c r="S90" s="147"/>
      <c r="AH90" s="270"/>
      <c r="AI90" s="147"/>
    </row>
    <row r="91" spans="1:35" s="134" customFormat="1">
      <c r="A91" s="180">
        <v>80</v>
      </c>
      <c r="B91" s="30"/>
      <c r="C91" s="114"/>
      <c r="D91" s="187" t="s">
        <v>25</v>
      </c>
      <c r="E91" s="63">
        <v>65</v>
      </c>
      <c r="F91" s="182">
        <f>$E91*$AA$7*V$5</f>
        <v>2008.5</v>
      </c>
      <c r="G91" s="182">
        <f>$E91*$AA$7*W$5</f>
        <v>2008.5</v>
      </c>
      <c r="H91" s="182">
        <f>$E91*$AA$7*X$5</f>
        <v>1606.8</v>
      </c>
      <c r="I91" s="182">
        <f>$E91*$AA$7*Y$5</f>
        <v>2008.5</v>
      </c>
      <c r="J91" s="182">
        <f>$E91*$AA$7*Z$5</f>
        <v>2008.5</v>
      </c>
      <c r="K91" s="183">
        <f>SUM(F91:J91)</f>
        <v>9640.7999999999993</v>
      </c>
      <c r="L91" s="152"/>
      <c r="M91" s="152">
        <f>$L91*$AF$7*AB$5</f>
        <v>0</v>
      </c>
      <c r="N91" s="152">
        <f>$L91*$AF$7*AC$5</f>
        <v>0</v>
      </c>
      <c r="O91" s="153">
        <f>$L91*$AF$7*AD$5</f>
        <v>0</v>
      </c>
      <c r="P91" s="153">
        <f>$L91*$AF$7*AE$5</f>
        <v>0</v>
      </c>
      <c r="Q91" s="154">
        <f>SUM(M91:P91)</f>
        <v>0</v>
      </c>
      <c r="R91" s="154">
        <f>Q91+K91</f>
        <v>9640.7999999999993</v>
      </c>
      <c r="S91" s="147"/>
      <c r="AH91" s="270"/>
      <c r="AI91" s="147"/>
    </row>
    <row r="92" spans="1:35" s="134" customFormat="1" ht="13.8">
      <c r="A92" s="184">
        <v>81</v>
      </c>
      <c r="B92" s="185">
        <v>1</v>
      </c>
      <c r="C92" s="201">
        <v>17</v>
      </c>
      <c r="D92" s="191" t="s">
        <v>56</v>
      </c>
      <c r="E92" s="192">
        <f t="shared" ref="E92:R92" si="18">SUM(E93:E96)</f>
        <v>65</v>
      </c>
      <c r="F92" s="193">
        <f t="shared" si="18"/>
        <v>2008.4999999999998</v>
      </c>
      <c r="G92" s="193">
        <f t="shared" si="18"/>
        <v>1900.35</v>
      </c>
      <c r="H92" s="193">
        <f t="shared" si="18"/>
        <v>1606.7999999999997</v>
      </c>
      <c r="I92" s="193">
        <f t="shared" si="18"/>
        <v>2008.4999999999998</v>
      </c>
      <c r="J92" s="193">
        <f t="shared" si="18"/>
        <v>2008.4999999999998</v>
      </c>
      <c r="K92" s="194">
        <f t="shared" si="18"/>
        <v>9532.65</v>
      </c>
      <c r="L92" s="149">
        <f t="shared" si="18"/>
        <v>0</v>
      </c>
      <c r="M92" s="149">
        <f t="shared" si="18"/>
        <v>0</v>
      </c>
      <c r="N92" s="149">
        <f t="shared" si="18"/>
        <v>0</v>
      </c>
      <c r="O92" s="150">
        <f t="shared" si="18"/>
        <v>0</v>
      </c>
      <c r="P92" s="150">
        <f t="shared" si="18"/>
        <v>0</v>
      </c>
      <c r="Q92" s="151">
        <f t="shared" si="18"/>
        <v>0</v>
      </c>
      <c r="R92" s="151">
        <f t="shared" si="18"/>
        <v>9532.65</v>
      </c>
      <c r="S92" s="147"/>
      <c r="AH92" s="271"/>
      <c r="AI92" s="147"/>
    </row>
    <row r="93" spans="1:35" s="134" customFormat="1">
      <c r="A93" s="180">
        <v>82</v>
      </c>
      <c r="B93" s="30"/>
      <c r="C93" s="202"/>
      <c r="D93" s="181" t="s">
        <v>22</v>
      </c>
      <c r="E93" s="63">
        <v>14</v>
      </c>
      <c r="F93" s="182">
        <f>$E93*$AA$7*V$2</f>
        <v>432.6</v>
      </c>
      <c r="G93" s="182">
        <f>$E93*$AA$7*W$2</f>
        <v>324.45</v>
      </c>
      <c r="H93" s="182">
        <f>$E93*$AA$7*X$2</f>
        <v>346.08</v>
      </c>
      <c r="I93" s="182">
        <f>$E93*$AA$7*Y$2</f>
        <v>432.6</v>
      </c>
      <c r="J93" s="182">
        <f>$E93*$AA$7*Z$2</f>
        <v>432.6</v>
      </c>
      <c r="K93" s="183">
        <f>SUM(F93:J93)</f>
        <v>1968.3299999999997</v>
      </c>
      <c r="L93" s="152"/>
      <c r="M93" s="152">
        <f>$L93*$AF$7*AB$2</f>
        <v>0</v>
      </c>
      <c r="N93" s="152">
        <f>$L93*$AF$7*AC$2</f>
        <v>0</v>
      </c>
      <c r="O93" s="153">
        <f>$L93*$AF$7*AD$2</f>
        <v>0</v>
      </c>
      <c r="P93" s="153">
        <f>$L93*$AF$7*AE$2</f>
        <v>0</v>
      </c>
      <c r="Q93" s="154">
        <f>SUM(M93:P93)</f>
        <v>0</v>
      </c>
      <c r="R93" s="154">
        <f>Q93+K93</f>
        <v>1968.3299999999997</v>
      </c>
      <c r="S93" s="147"/>
      <c r="AH93" s="270"/>
      <c r="AI93" s="147"/>
    </row>
    <row r="94" spans="1:35" s="134" customFormat="1">
      <c r="A94" s="180">
        <v>83</v>
      </c>
      <c r="B94" s="30"/>
      <c r="C94" s="202"/>
      <c r="D94" s="186" t="s">
        <v>23</v>
      </c>
      <c r="E94" s="63">
        <v>15</v>
      </c>
      <c r="F94" s="182">
        <f>$E94*$AA$7*V$3</f>
        <v>463.49999999999994</v>
      </c>
      <c r="G94" s="182">
        <f>$E94*$AA$7*W$3</f>
        <v>463.49999999999994</v>
      </c>
      <c r="H94" s="182">
        <f>$E94*$AA$7*X$3</f>
        <v>370.79999999999995</v>
      </c>
      <c r="I94" s="182">
        <f>$E94*$AA$7*Y$3</f>
        <v>463.49999999999994</v>
      </c>
      <c r="J94" s="182">
        <f>$E94*$AA$7*Z$3</f>
        <v>463.49999999999994</v>
      </c>
      <c r="K94" s="183">
        <f>SUM(F94:J94)</f>
        <v>2224.7999999999997</v>
      </c>
      <c r="L94" s="152"/>
      <c r="M94" s="152">
        <f>$L94*$AF$7*AB$3</f>
        <v>0</v>
      </c>
      <c r="N94" s="152">
        <f>$L94*$AF$7*AC$3</f>
        <v>0</v>
      </c>
      <c r="O94" s="153">
        <f>$L94*$AF$7*AD$3</f>
        <v>0</v>
      </c>
      <c r="P94" s="153">
        <f>$L94*$AF$7*AE$3</f>
        <v>0</v>
      </c>
      <c r="Q94" s="154">
        <f>SUM(M94:P94)</f>
        <v>0</v>
      </c>
      <c r="R94" s="154">
        <f>Q94+K94</f>
        <v>2224.7999999999997</v>
      </c>
      <c r="S94" s="147"/>
      <c r="AH94" s="270"/>
      <c r="AI94" s="147"/>
    </row>
    <row r="95" spans="1:35" s="134" customFormat="1" ht="13.8">
      <c r="A95" s="184">
        <v>84</v>
      </c>
      <c r="B95" s="185"/>
      <c r="C95" s="202"/>
      <c r="D95" s="186" t="s">
        <v>24</v>
      </c>
      <c r="E95" s="63">
        <v>23</v>
      </c>
      <c r="F95" s="182">
        <f>$E95*$AA$7*V$4</f>
        <v>710.7</v>
      </c>
      <c r="G95" s="182">
        <f>$E95*$AA$7*W$4</f>
        <v>710.7</v>
      </c>
      <c r="H95" s="182">
        <f>$E95*$AA$7*X$4</f>
        <v>568.55999999999995</v>
      </c>
      <c r="I95" s="182">
        <f>$E95*$AA$7*Y$4</f>
        <v>710.7</v>
      </c>
      <c r="J95" s="182">
        <f>$E95*$AA$7*Z$4</f>
        <v>710.7</v>
      </c>
      <c r="K95" s="183">
        <f>SUM(F95:J95)</f>
        <v>3411.3599999999997</v>
      </c>
      <c r="L95" s="152"/>
      <c r="M95" s="152">
        <f>$L95*$AF$7*AB$4</f>
        <v>0</v>
      </c>
      <c r="N95" s="152">
        <f>$L95*$AF$7*AC$4</f>
        <v>0</v>
      </c>
      <c r="O95" s="153">
        <f>$L95*$AF$7*AD$4</f>
        <v>0</v>
      </c>
      <c r="P95" s="153">
        <f>$L95*$AF$7*AE$4</f>
        <v>0</v>
      </c>
      <c r="Q95" s="154">
        <f>SUM(M95:P95)</f>
        <v>0</v>
      </c>
      <c r="R95" s="154">
        <f>Q95+K95</f>
        <v>3411.3599999999997</v>
      </c>
      <c r="S95" s="147"/>
      <c r="AH95" s="270"/>
      <c r="AI95" s="147"/>
    </row>
    <row r="96" spans="1:35" s="134" customFormat="1">
      <c r="A96" s="180">
        <v>85</v>
      </c>
      <c r="B96" s="30"/>
      <c r="C96" s="114"/>
      <c r="D96" s="187" t="s">
        <v>25</v>
      </c>
      <c r="E96" s="63">
        <v>13</v>
      </c>
      <c r="F96" s="182">
        <f>$E96*$AA$7*V$5</f>
        <v>401.70000000000005</v>
      </c>
      <c r="G96" s="182">
        <f>$E96*$AA$7*W$5</f>
        <v>401.70000000000005</v>
      </c>
      <c r="H96" s="182">
        <f>$E96*$AA$7*X$5</f>
        <v>321.36</v>
      </c>
      <c r="I96" s="182">
        <f>$E96*$AA$7*Y$5</f>
        <v>401.70000000000005</v>
      </c>
      <c r="J96" s="182">
        <f>$E96*$AA$7*Z$5</f>
        <v>401.70000000000005</v>
      </c>
      <c r="K96" s="183">
        <f>SUM(F96:J96)</f>
        <v>1928.1600000000003</v>
      </c>
      <c r="L96" s="152"/>
      <c r="M96" s="152">
        <f>$L96*$AF$7*AB$5</f>
        <v>0</v>
      </c>
      <c r="N96" s="152">
        <f>$L96*$AF$7*AC$5</f>
        <v>0</v>
      </c>
      <c r="O96" s="153">
        <f>$L96*$AF$7*AD$5</f>
        <v>0</v>
      </c>
      <c r="P96" s="153">
        <f>$L96*$AF$7*AE$5</f>
        <v>0</v>
      </c>
      <c r="Q96" s="154">
        <f>SUM(M96:P96)</f>
        <v>0</v>
      </c>
      <c r="R96" s="154">
        <f>Q96+K96</f>
        <v>1928.1600000000003</v>
      </c>
      <c r="S96" s="147"/>
      <c r="AH96" s="270"/>
      <c r="AI96" s="147"/>
    </row>
    <row r="97" spans="1:35" s="134" customFormat="1">
      <c r="A97" s="180">
        <v>91</v>
      </c>
      <c r="B97" s="30">
        <v>1</v>
      </c>
      <c r="C97" s="201">
        <v>18</v>
      </c>
      <c r="D97" s="191" t="s">
        <v>57</v>
      </c>
      <c r="E97" s="192">
        <f t="shared" ref="E97:R97" si="19">SUM(E98:E101)</f>
        <v>38</v>
      </c>
      <c r="F97" s="193">
        <f t="shared" si="19"/>
        <v>1174.1999999999998</v>
      </c>
      <c r="G97" s="193">
        <f t="shared" si="19"/>
        <v>1151.0249999999999</v>
      </c>
      <c r="H97" s="193">
        <f t="shared" si="19"/>
        <v>939.3599999999999</v>
      </c>
      <c r="I97" s="193">
        <f t="shared" si="19"/>
        <v>1174.1999999999998</v>
      </c>
      <c r="J97" s="193">
        <f t="shared" si="19"/>
        <v>1174.1999999999998</v>
      </c>
      <c r="K97" s="194">
        <f t="shared" si="19"/>
        <v>5612.9849999999997</v>
      </c>
      <c r="L97" s="149">
        <f t="shared" si="19"/>
        <v>0</v>
      </c>
      <c r="M97" s="149">
        <f t="shared" si="19"/>
        <v>0</v>
      </c>
      <c r="N97" s="149">
        <f t="shared" si="19"/>
        <v>0</v>
      </c>
      <c r="O97" s="150">
        <f t="shared" si="19"/>
        <v>0</v>
      </c>
      <c r="P97" s="150">
        <f t="shared" si="19"/>
        <v>0</v>
      </c>
      <c r="Q97" s="151">
        <f t="shared" si="19"/>
        <v>0</v>
      </c>
      <c r="R97" s="151">
        <f t="shared" si="19"/>
        <v>5612.9849999999997</v>
      </c>
      <c r="S97" s="147"/>
      <c r="AH97" s="271"/>
      <c r="AI97" s="147"/>
    </row>
    <row r="98" spans="1:35" s="134" customFormat="1">
      <c r="A98" s="180">
        <v>92</v>
      </c>
      <c r="B98" s="30"/>
      <c r="C98" s="202"/>
      <c r="D98" s="181" t="s">
        <v>22</v>
      </c>
      <c r="E98" s="63">
        <v>3</v>
      </c>
      <c r="F98" s="182">
        <f>$E98*$AA$7*V$2</f>
        <v>92.699999999999989</v>
      </c>
      <c r="G98" s="182">
        <f>$E98*$AA$7*W$2</f>
        <v>69.524999999999991</v>
      </c>
      <c r="H98" s="182">
        <f>$E98*$AA$7*X$2</f>
        <v>74.16</v>
      </c>
      <c r="I98" s="182">
        <f>$E98*$AA$7*Y$2</f>
        <v>92.699999999999989</v>
      </c>
      <c r="J98" s="182">
        <f>$E98*$AA$7*Z$2</f>
        <v>92.699999999999989</v>
      </c>
      <c r="K98" s="183">
        <f>SUM(F98:J98)</f>
        <v>421.78499999999991</v>
      </c>
      <c r="L98" s="152"/>
      <c r="M98" s="152">
        <f>$L98*$AF$7*AB$2</f>
        <v>0</v>
      </c>
      <c r="N98" s="152">
        <f>$L98*$AF$7*AC$2</f>
        <v>0</v>
      </c>
      <c r="O98" s="153">
        <f>$L98*$AF$7*AD$2</f>
        <v>0</v>
      </c>
      <c r="P98" s="153">
        <f>$L98*$AF$7*AE$2</f>
        <v>0</v>
      </c>
      <c r="Q98" s="154">
        <f>SUM(M98:P98)</f>
        <v>0</v>
      </c>
      <c r="R98" s="154">
        <f>Q98+K98</f>
        <v>421.78499999999991</v>
      </c>
      <c r="S98" s="147"/>
      <c r="AH98" s="270"/>
      <c r="AI98" s="147"/>
    </row>
    <row r="99" spans="1:35" s="134" customFormat="1" ht="13.8">
      <c r="A99" s="184">
        <v>93</v>
      </c>
      <c r="B99" s="185"/>
      <c r="C99" s="202"/>
      <c r="D99" s="186" t="s">
        <v>23</v>
      </c>
      <c r="E99" s="63">
        <v>14</v>
      </c>
      <c r="F99" s="182">
        <f>$E99*$AA$7*V$3</f>
        <v>432.6</v>
      </c>
      <c r="G99" s="182">
        <f>$E99*$AA$7*W$3</f>
        <v>432.6</v>
      </c>
      <c r="H99" s="182">
        <f>$E99*$AA$7*X$3</f>
        <v>346.08</v>
      </c>
      <c r="I99" s="182">
        <f>$E99*$AA$7*Y$3</f>
        <v>432.6</v>
      </c>
      <c r="J99" s="182">
        <f>$E99*$AA$7*Z$3</f>
        <v>432.6</v>
      </c>
      <c r="K99" s="183">
        <f>SUM(F99:J99)</f>
        <v>2076.48</v>
      </c>
      <c r="L99" s="152"/>
      <c r="M99" s="152">
        <f>$L99*$AF$7*AB$3</f>
        <v>0</v>
      </c>
      <c r="N99" s="152">
        <f>$L99*$AF$7*AC$3</f>
        <v>0</v>
      </c>
      <c r="O99" s="153">
        <f>$L99*$AF$7*AD$3</f>
        <v>0</v>
      </c>
      <c r="P99" s="153">
        <f>$L99*$AF$7*AE$3</f>
        <v>0</v>
      </c>
      <c r="Q99" s="154">
        <f>SUM(M99:P99)</f>
        <v>0</v>
      </c>
      <c r="R99" s="154">
        <f>Q99+K99</f>
        <v>2076.48</v>
      </c>
      <c r="S99" s="147"/>
      <c r="AH99" s="270"/>
      <c r="AI99" s="147"/>
    </row>
    <row r="100" spans="1:35" s="134" customFormat="1">
      <c r="A100" s="180">
        <v>94</v>
      </c>
      <c r="B100" s="30"/>
      <c r="C100" s="202"/>
      <c r="D100" s="186" t="s">
        <v>24</v>
      </c>
      <c r="E100" s="63">
        <v>11</v>
      </c>
      <c r="F100" s="182">
        <f>$E100*$AA$7*V$4</f>
        <v>339.9</v>
      </c>
      <c r="G100" s="182">
        <f>$E100*$AA$7*W$4</f>
        <v>339.9</v>
      </c>
      <c r="H100" s="182">
        <f>$E100*$AA$7*X$4</f>
        <v>271.91999999999996</v>
      </c>
      <c r="I100" s="182">
        <f>$E100*$AA$7*Y$4</f>
        <v>339.9</v>
      </c>
      <c r="J100" s="182">
        <f>$E100*$AA$7*Z$4</f>
        <v>339.9</v>
      </c>
      <c r="K100" s="183">
        <f>SUM(F100:J100)</f>
        <v>1631.52</v>
      </c>
      <c r="L100" s="152"/>
      <c r="M100" s="152">
        <f>$L100*$AF$7*AB$4</f>
        <v>0</v>
      </c>
      <c r="N100" s="152">
        <f>$L100*$AF$7*AC$4</f>
        <v>0</v>
      </c>
      <c r="O100" s="153">
        <f>$L100*$AF$7*AD$4</f>
        <v>0</v>
      </c>
      <c r="P100" s="153">
        <f>$L100*$AF$7*AE$4</f>
        <v>0</v>
      </c>
      <c r="Q100" s="154">
        <f>SUM(M100:P100)</f>
        <v>0</v>
      </c>
      <c r="R100" s="154">
        <f>Q100+K100</f>
        <v>1631.52</v>
      </c>
      <c r="S100" s="147"/>
      <c r="AH100" s="270"/>
      <c r="AI100" s="147"/>
    </row>
    <row r="101" spans="1:35" s="134" customFormat="1">
      <c r="A101" s="180">
        <v>95</v>
      </c>
      <c r="B101" s="30"/>
      <c r="C101" s="114"/>
      <c r="D101" s="187" t="s">
        <v>25</v>
      </c>
      <c r="E101" s="63">
        <v>10</v>
      </c>
      <c r="F101" s="182">
        <f>$E101*$AA$7*V$5</f>
        <v>309</v>
      </c>
      <c r="G101" s="182">
        <f>$E101*$AA$7*W$5</f>
        <v>309</v>
      </c>
      <c r="H101" s="182">
        <f>$E101*$AA$7*X$5</f>
        <v>247.2</v>
      </c>
      <c r="I101" s="182">
        <f>$E101*$AA$7*Y$5</f>
        <v>309</v>
      </c>
      <c r="J101" s="182">
        <f>$E101*$AA$7*Z$5</f>
        <v>309</v>
      </c>
      <c r="K101" s="183">
        <f>SUM(F101:J101)</f>
        <v>1483.2</v>
      </c>
      <c r="L101" s="152"/>
      <c r="M101" s="152">
        <f>$L101*$AF$7*AB$5</f>
        <v>0</v>
      </c>
      <c r="N101" s="152">
        <f>$L101*$AF$7*AC$5</f>
        <v>0</v>
      </c>
      <c r="O101" s="153">
        <f>$L101*$AF$7*AD$5</f>
        <v>0</v>
      </c>
      <c r="P101" s="153">
        <f>$L101*$AF$7*AE$5</f>
        <v>0</v>
      </c>
      <c r="Q101" s="154">
        <f>SUM(M101:P101)</f>
        <v>0</v>
      </c>
      <c r="R101" s="154">
        <f>Q101+K101</f>
        <v>1483.2</v>
      </c>
      <c r="S101" s="147"/>
      <c r="AH101" s="270"/>
      <c r="AI101" s="147"/>
    </row>
    <row r="102" spans="1:35" s="134" customFormat="1" ht="13.8">
      <c r="A102" s="184">
        <v>96</v>
      </c>
      <c r="B102" s="30">
        <v>1</v>
      </c>
      <c r="C102" s="201">
        <v>19</v>
      </c>
      <c r="D102" s="191" t="s">
        <v>58</v>
      </c>
      <c r="E102" s="192">
        <f t="shared" ref="E102:R102" si="20">SUM(E103:E106)</f>
        <v>103</v>
      </c>
      <c r="F102" s="193">
        <f t="shared" si="20"/>
        <v>3182.7</v>
      </c>
      <c r="G102" s="193">
        <f t="shared" si="20"/>
        <v>3012.7499999999995</v>
      </c>
      <c r="H102" s="193">
        <f t="shared" si="20"/>
        <v>2546.16</v>
      </c>
      <c r="I102" s="193">
        <f t="shared" si="20"/>
        <v>3182.7</v>
      </c>
      <c r="J102" s="193">
        <f t="shared" si="20"/>
        <v>3182.7</v>
      </c>
      <c r="K102" s="194">
        <f t="shared" si="20"/>
        <v>15107.009999999998</v>
      </c>
      <c r="L102" s="149">
        <f t="shared" si="20"/>
        <v>0</v>
      </c>
      <c r="M102" s="149">
        <f t="shared" si="20"/>
        <v>0</v>
      </c>
      <c r="N102" s="149">
        <f t="shared" si="20"/>
        <v>0</v>
      </c>
      <c r="O102" s="150">
        <f t="shared" si="20"/>
        <v>0</v>
      </c>
      <c r="P102" s="150">
        <f t="shared" si="20"/>
        <v>0</v>
      </c>
      <c r="Q102" s="151">
        <f t="shared" si="20"/>
        <v>0</v>
      </c>
      <c r="R102" s="151">
        <f t="shared" si="20"/>
        <v>15107.009999999998</v>
      </c>
      <c r="S102" s="147"/>
      <c r="AH102" s="271"/>
      <c r="AI102" s="147"/>
    </row>
    <row r="103" spans="1:35" s="134" customFormat="1">
      <c r="A103" s="180">
        <v>97</v>
      </c>
      <c r="B103" s="30"/>
      <c r="C103" s="202"/>
      <c r="D103" s="181" t="s">
        <v>22</v>
      </c>
      <c r="E103" s="63">
        <v>22</v>
      </c>
      <c r="F103" s="182">
        <f>$E103*$AA$7*V$2</f>
        <v>679.8</v>
      </c>
      <c r="G103" s="182">
        <f>$E103*$AA$7*W$2</f>
        <v>509.84999999999991</v>
      </c>
      <c r="H103" s="182">
        <f>$E103*$AA$7*X$2</f>
        <v>543.83999999999992</v>
      </c>
      <c r="I103" s="182">
        <f>$E103*$AA$7*Y$2</f>
        <v>679.8</v>
      </c>
      <c r="J103" s="182">
        <f>$E103*$AA$7*Z$2</f>
        <v>679.8</v>
      </c>
      <c r="K103" s="183">
        <f>SUM(F103:J103)</f>
        <v>3093.09</v>
      </c>
      <c r="L103" s="152"/>
      <c r="M103" s="152">
        <f>$L103*$AF$7*AB$2</f>
        <v>0</v>
      </c>
      <c r="N103" s="152">
        <f>$L103*$AF$7*AC$2</f>
        <v>0</v>
      </c>
      <c r="O103" s="153">
        <f>$L103*$AF$7*AD$2</f>
        <v>0</v>
      </c>
      <c r="P103" s="153">
        <f>$L103*$AF$7*AE$2</f>
        <v>0</v>
      </c>
      <c r="Q103" s="154">
        <f>SUM(M103:P103)</f>
        <v>0</v>
      </c>
      <c r="R103" s="154">
        <f>Q103+K103</f>
        <v>3093.09</v>
      </c>
      <c r="S103" s="147"/>
      <c r="AH103" s="270"/>
      <c r="AI103" s="147"/>
    </row>
    <row r="104" spans="1:35" s="134" customFormat="1" ht="13.8">
      <c r="A104" s="180">
        <v>98</v>
      </c>
      <c r="B104" s="185"/>
      <c r="C104" s="202"/>
      <c r="D104" s="186" t="s">
        <v>23</v>
      </c>
      <c r="E104" s="63">
        <v>28</v>
      </c>
      <c r="F104" s="182">
        <f>$E104*$AA$7*V$3</f>
        <v>865.2</v>
      </c>
      <c r="G104" s="182">
        <f>$E104*$AA$7*W$3</f>
        <v>865.2</v>
      </c>
      <c r="H104" s="182">
        <f>$E104*$AA$7*X$3</f>
        <v>692.16</v>
      </c>
      <c r="I104" s="182">
        <f>$E104*$AA$7*Y$3</f>
        <v>865.2</v>
      </c>
      <c r="J104" s="182">
        <f>$E104*$AA$7*Z$3</f>
        <v>865.2</v>
      </c>
      <c r="K104" s="183">
        <f>SUM(F104:J104)</f>
        <v>4152.96</v>
      </c>
      <c r="L104" s="152"/>
      <c r="M104" s="152">
        <f>$L104*$AF$7*AB$3</f>
        <v>0</v>
      </c>
      <c r="N104" s="152">
        <f>$L104*$AF$7*AC$3</f>
        <v>0</v>
      </c>
      <c r="O104" s="153">
        <f>$L104*$AF$7*AD$3</f>
        <v>0</v>
      </c>
      <c r="P104" s="153">
        <f>$L104*$AF$7*AE$3</f>
        <v>0</v>
      </c>
      <c r="Q104" s="154">
        <f>SUM(M104:P104)</f>
        <v>0</v>
      </c>
      <c r="R104" s="154">
        <f>Q104+K104</f>
        <v>4152.96</v>
      </c>
      <c r="S104" s="147"/>
      <c r="AH104" s="270"/>
      <c r="AI104" s="147"/>
    </row>
    <row r="105" spans="1:35" s="134" customFormat="1" ht="13.8">
      <c r="A105" s="184">
        <v>99</v>
      </c>
      <c r="B105" s="30"/>
      <c r="C105" s="202"/>
      <c r="D105" s="186" t="s">
        <v>24</v>
      </c>
      <c r="E105" s="63">
        <v>25</v>
      </c>
      <c r="F105" s="182">
        <f>$E105*$AA$7*V$4</f>
        <v>772.5</v>
      </c>
      <c r="G105" s="182">
        <f>$E105*$AA$7*W$4</f>
        <v>772.5</v>
      </c>
      <c r="H105" s="182">
        <f>$E105*$AA$7*X$4</f>
        <v>618</v>
      </c>
      <c r="I105" s="182">
        <f>$E105*$AA$7*Y$4</f>
        <v>772.5</v>
      </c>
      <c r="J105" s="182">
        <f>$E105*$AA$7*Z$4</f>
        <v>772.5</v>
      </c>
      <c r="K105" s="183">
        <f>SUM(F105:J105)</f>
        <v>3708</v>
      </c>
      <c r="L105" s="152"/>
      <c r="M105" s="152">
        <f>$L105*$AF$7*AB$4</f>
        <v>0</v>
      </c>
      <c r="N105" s="152">
        <f>$L105*$AF$7*AC$4</f>
        <v>0</v>
      </c>
      <c r="O105" s="153">
        <f>$L105*$AF$7*AD$4</f>
        <v>0</v>
      </c>
      <c r="P105" s="153">
        <f>$L105*$AF$7*AE$4</f>
        <v>0</v>
      </c>
      <c r="Q105" s="154">
        <f>SUM(M105:P105)</f>
        <v>0</v>
      </c>
      <c r="R105" s="154">
        <f>Q105+K105</f>
        <v>3708</v>
      </c>
      <c r="S105" s="147"/>
      <c r="AH105" s="270"/>
      <c r="AI105" s="147"/>
    </row>
    <row r="106" spans="1:35" s="134" customFormat="1">
      <c r="A106" s="195">
        <v>100</v>
      </c>
      <c r="B106" s="188"/>
      <c r="C106" s="114"/>
      <c r="D106" s="187" t="s">
        <v>25</v>
      </c>
      <c r="E106" s="64">
        <v>28</v>
      </c>
      <c r="F106" s="189">
        <f>$E106*$AA$7*V$5</f>
        <v>865.2</v>
      </c>
      <c r="G106" s="189">
        <f>$E106*$AA$7*W$5</f>
        <v>865.2</v>
      </c>
      <c r="H106" s="189">
        <f>$E106*$AA$7*X$5</f>
        <v>692.16</v>
      </c>
      <c r="I106" s="189">
        <f>$E106*$AA$7*Y$5</f>
        <v>865.2</v>
      </c>
      <c r="J106" s="189">
        <f>$E106*$AA$7*Z$5</f>
        <v>865.2</v>
      </c>
      <c r="K106" s="190">
        <f>SUM(F106:J106)</f>
        <v>4152.96</v>
      </c>
      <c r="L106" s="152"/>
      <c r="M106" s="152">
        <f>$L106*$AF$7*AB$5</f>
        <v>0</v>
      </c>
      <c r="N106" s="152">
        <f>$L106*$AF$7*AC$5</f>
        <v>0</v>
      </c>
      <c r="O106" s="153">
        <f>$L106*$AF$7*AD$5</f>
        <v>0</v>
      </c>
      <c r="P106" s="153">
        <f>$L106*$AF$7*AE$5</f>
        <v>0</v>
      </c>
      <c r="Q106" s="154">
        <f>SUM(M106:P106)</f>
        <v>0</v>
      </c>
      <c r="R106" s="154">
        <f>Q106+K106</f>
        <v>4152.96</v>
      </c>
      <c r="S106" s="147"/>
      <c r="AH106" s="270"/>
      <c r="AI106" s="147"/>
    </row>
    <row r="107" spans="1:35" s="134" customFormat="1" ht="12">
      <c r="D107" s="136"/>
      <c r="E107" s="138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</row>
    <row r="108" spans="1:35">
      <c r="C108" s="134"/>
      <c r="D108" s="136"/>
      <c r="E108" s="138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</row>
    <row r="109" spans="1:35">
      <c r="D109" s="132"/>
      <c r="E109" s="17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</row>
    <row r="110" spans="1:35">
      <c r="D110" s="132"/>
      <c r="E110" s="17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</row>
    <row r="111" spans="1:35">
      <c r="D111" s="132"/>
      <c r="E111" s="172"/>
      <c r="F111" s="132"/>
      <c r="G111" s="132"/>
      <c r="H111" s="132"/>
      <c r="I111" s="132"/>
      <c r="J111" s="132"/>
      <c r="K111" s="268"/>
      <c r="L111" s="132"/>
      <c r="M111" s="132"/>
      <c r="N111" s="132"/>
      <c r="O111" s="132"/>
      <c r="P111" s="132"/>
      <c r="Q111" s="132"/>
      <c r="R111" s="132"/>
      <c r="S111" s="132"/>
    </row>
    <row r="112" spans="1:35">
      <c r="D112" s="132"/>
      <c r="E112" s="172"/>
      <c r="F112" s="132"/>
      <c r="G112" s="132"/>
      <c r="H112" s="132"/>
      <c r="I112" s="132"/>
      <c r="J112" s="132"/>
      <c r="K112" s="268"/>
      <c r="L112" s="132"/>
      <c r="M112" s="132"/>
      <c r="N112" s="132"/>
      <c r="O112" s="132"/>
      <c r="P112" s="132"/>
      <c r="Q112" s="132"/>
      <c r="R112" s="132"/>
      <c r="S112" s="132"/>
    </row>
    <row r="113" spans="4:19">
      <c r="D113" s="132"/>
      <c r="E113" s="172"/>
      <c r="F113" s="132"/>
      <c r="G113" s="132"/>
      <c r="H113" s="132"/>
      <c r="I113" s="132"/>
      <c r="J113" s="132"/>
      <c r="K113" s="268"/>
      <c r="L113" s="132"/>
      <c r="M113" s="132"/>
      <c r="N113" s="132"/>
      <c r="O113" s="132"/>
      <c r="P113" s="132"/>
      <c r="Q113" s="132"/>
      <c r="R113" s="132"/>
      <c r="S113" s="132"/>
    </row>
    <row r="114" spans="4:19">
      <c r="D114" s="132"/>
      <c r="E114" s="172"/>
      <c r="F114" s="132"/>
      <c r="G114" s="132"/>
      <c r="H114" s="132"/>
      <c r="I114" s="132"/>
      <c r="J114" s="132"/>
      <c r="K114" s="268"/>
      <c r="L114" s="132"/>
      <c r="M114" s="132"/>
      <c r="N114" s="132"/>
      <c r="O114" s="132"/>
      <c r="P114" s="132"/>
      <c r="Q114" s="132"/>
      <c r="R114" s="132"/>
      <c r="S114" s="132"/>
    </row>
    <row r="115" spans="4:19">
      <c r="D115" s="132"/>
      <c r="E115" s="172"/>
      <c r="F115" s="132"/>
      <c r="G115" s="132"/>
      <c r="H115" s="132"/>
      <c r="I115" s="132"/>
      <c r="J115" s="132"/>
      <c r="K115" s="268"/>
      <c r="L115" s="132"/>
      <c r="M115" s="132"/>
      <c r="N115" s="132"/>
      <c r="O115" s="132"/>
      <c r="P115" s="132"/>
      <c r="Q115" s="132"/>
      <c r="R115" s="132"/>
      <c r="S115" s="132"/>
    </row>
    <row r="116" spans="4:19">
      <c r="D116" s="132"/>
      <c r="E116" s="172"/>
      <c r="F116" s="132"/>
      <c r="G116" s="132"/>
      <c r="H116" s="132"/>
      <c r="I116" s="132"/>
      <c r="J116" s="132"/>
      <c r="K116" s="268"/>
      <c r="L116" s="132"/>
      <c r="M116" s="132"/>
      <c r="N116" s="132"/>
      <c r="O116" s="132"/>
      <c r="P116" s="132"/>
      <c r="Q116" s="132"/>
      <c r="R116" s="132"/>
      <c r="S116" s="132"/>
    </row>
    <row r="117" spans="4:19">
      <c r="K117" s="269"/>
    </row>
    <row r="118" spans="4:19">
      <c r="K118" s="269"/>
    </row>
    <row r="119" spans="4:19">
      <c r="K119" s="269"/>
    </row>
    <row r="120" spans="4:19">
      <c r="K120" s="269"/>
    </row>
    <row r="121" spans="4:19">
      <c r="K121" s="269"/>
    </row>
    <row r="122" spans="4:19">
      <c r="K122" s="269"/>
    </row>
    <row r="123" spans="4:19">
      <c r="K123" s="269"/>
    </row>
    <row r="124" spans="4:19">
      <c r="K124" s="269"/>
    </row>
    <row r="125" spans="4:19">
      <c r="K125" s="269"/>
    </row>
    <row r="126" spans="4:19">
      <c r="K126" s="269"/>
    </row>
    <row r="127" spans="4:19">
      <c r="K127" s="269"/>
    </row>
    <row r="128" spans="4:19">
      <c r="K128" s="269"/>
    </row>
    <row r="129" spans="11:11">
      <c r="K129" s="269"/>
    </row>
  </sheetData>
  <mergeCells count="4">
    <mergeCell ref="C5:K5"/>
    <mergeCell ref="C6:K6"/>
    <mergeCell ref="C7:K7"/>
    <mergeCell ref="D4:H4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B81-FB55-421C-8E7A-A0DB4AA2209F}">
  <sheetPr>
    <tabColor rgb="FFFFC000"/>
    <pageSetUpPr fitToPage="1"/>
  </sheetPr>
  <dimension ref="A1:N120"/>
  <sheetViews>
    <sheetView workbookViewId="0">
      <pane ySplit="11" topLeftCell="A119" activePane="bottomLeft" state="frozen"/>
      <selection pane="bottomLeft" activeCell="L10" sqref="L10"/>
    </sheetView>
  </sheetViews>
  <sheetFormatPr defaultRowHeight="13.8" outlineLevelCol="1"/>
  <cols>
    <col min="1" max="1" width="7" style="21" customWidth="1"/>
    <col min="2" max="2" width="45.6640625" style="17" customWidth="1"/>
    <col min="3" max="3" width="14.109375" style="17" customWidth="1"/>
    <col min="4" max="5" width="13.44140625" style="17" hidden="1" customWidth="1" outlineLevel="1"/>
    <col min="6" max="6" width="16.33203125" style="17" customWidth="1" collapsed="1"/>
    <col min="7" max="8" width="15.5546875" style="17" customWidth="1"/>
    <col min="9" max="10" width="14.6640625" style="17" customWidth="1" outlineLevel="1"/>
    <col min="11" max="228" width="8.88671875" style="17"/>
    <col min="229" max="229" width="7" style="17" customWidth="1"/>
    <col min="230" max="230" width="45.109375" style="17" customWidth="1"/>
    <col min="231" max="231" width="14.109375" style="17" customWidth="1"/>
    <col min="232" max="232" width="18.44140625" style="17" customWidth="1"/>
    <col min="233" max="235" width="0" style="17" hidden="1" customWidth="1"/>
    <col min="236" max="236" width="15.109375" style="17" customWidth="1"/>
    <col min="237" max="237" width="15.6640625" style="17" customWidth="1"/>
    <col min="238" max="238" width="12.5546875" style="17" customWidth="1"/>
    <col min="239" max="239" width="13.44140625" style="17" customWidth="1"/>
    <col min="240" max="484" width="8.88671875" style="17"/>
    <col min="485" max="485" width="7" style="17" customWidth="1"/>
    <col min="486" max="486" width="45.109375" style="17" customWidth="1"/>
    <col min="487" max="487" width="14.109375" style="17" customWidth="1"/>
    <col min="488" max="488" width="18.44140625" style="17" customWidth="1"/>
    <col min="489" max="491" width="0" style="17" hidden="1" customWidth="1"/>
    <col min="492" max="492" width="15.109375" style="17" customWidth="1"/>
    <col min="493" max="493" width="15.6640625" style="17" customWidth="1"/>
    <col min="494" max="494" width="12.5546875" style="17" customWidth="1"/>
    <col min="495" max="495" width="13.44140625" style="17" customWidth="1"/>
    <col min="496" max="740" width="8.88671875" style="17"/>
    <col min="741" max="741" width="7" style="17" customWidth="1"/>
    <col min="742" max="742" width="45.109375" style="17" customWidth="1"/>
    <col min="743" max="743" width="14.109375" style="17" customWidth="1"/>
    <col min="744" max="744" width="18.44140625" style="17" customWidth="1"/>
    <col min="745" max="747" width="0" style="17" hidden="1" customWidth="1"/>
    <col min="748" max="748" width="15.109375" style="17" customWidth="1"/>
    <col min="749" max="749" width="15.6640625" style="17" customWidth="1"/>
    <col min="750" max="750" width="12.5546875" style="17" customWidth="1"/>
    <col min="751" max="751" width="13.44140625" style="17" customWidth="1"/>
    <col min="752" max="996" width="8.88671875" style="17"/>
    <col min="997" max="997" width="7" style="17" customWidth="1"/>
    <col min="998" max="998" width="45.109375" style="17" customWidth="1"/>
    <col min="999" max="999" width="14.109375" style="17" customWidth="1"/>
    <col min="1000" max="1000" width="18.44140625" style="17" customWidth="1"/>
    <col min="1001" max="1003" width="0" style="17" hidden="1" customWidth="1"/>
    <col min="1004" max="1004" width="15.109375" style="17" customWidth="1"/>
    <col min="1005" max="1005" width="15.6640625" style="17" customWidth="1"/>
    <col min="1006" max="1006" width="12.5546875" style="17" customWidth="1"/>
    <col min="1007" max="1007" width="13.44140625" style="17" customWidth="1"/>
    <col min="1008" max="1252" width="8.88671875" style="17"/>
    <col min="1253" max="1253" width="7" style="17" customWidth="1"/>
    <col min="1254" max="1254" width="45.109375" style="17" customWidth="1"/>
    <col min="1255" max="1255" width="14.109375" style="17" customWidth="1"/>
    <col min="1256" max="1256" width="18.44140625" style="17" customWidth="1"/>
    <col min="1257" max="1259" width="0" style="17" hidden="1" customWidth="1"/>
    <col min="1260" max="1260" width="15.109375" style="17" customWidth="1"/>
    <col min="1261" max="1261" width="15.6640625" style="17" customWidth="1"/>
    <col min="1262" max="1262" width="12.5546875" style="17" customWidth="1"/>
    <col min="1263" max="1263" width="13.44140625" style="17" customWidth="1"/>
    <col min="1264" max="1508" width="8.88671875" style="17"/>
    <col min="1509" max="1509" width="7" style="17" customWidth="1"/>
    <col min="1510" max="1510" width="45.109375" style="17" customWidth="1"/>
    <col min="1511" max="1511" width="14.109375" style="17" customWidth="1"/>
    <col min="1512" max="1512" width="18.44140625" style="17" customWidth="1"/>
    <col min="1513" max="1515" width="0" style="17" hidden="1" customWidth="1"/>
    <col min="1516" max="1516" width="15.109375" style="17" customWidth="1"/>
    <col min="1517" max="1517" width="15.6640625" style="17" customWidth="1"/>
    <col min="1518" max="1518" width="12.5546875" style="17" customWidth="1"/>
    <col min="1519" max="1519" width="13.44140625" style="17" customWidth="1"/>
    <col min="1520" max="1764" width="8.88671875" style="17"/>
    <col min="1765" max="1765" width="7" style="17" customWidth="1"/>
    <col min="1766" max="1766" width="45.109375" style="17" customWidth="1"/>
    <col min="1767" max="1767" width="14.109375" style="17" customWidth="1"/>
    <col min="1768" max="1768" width="18.44140625" style="17" customWidth="1"/>
    <col min="1769" max="1771" width="0" style="17" hidden="1" customWidth="1"/>
    <col min="1772" max="1772" width="15.109375" style="17" customWidth="1"/>
    <col min="1773" max="1773" width="15.6640625" style="17" customWidth="1"/>
    <col min="1774" max="1774" width="12.5546875" style="17" customWidth="1"/>
    <col min="1775" max="1775" width="13.44140625" style="17" customWidth="1"/>
    <col min="1776" max="2020" width="8.88671875" style="17"/>
    <col min="2021" max="2021" width="7" style="17" customWidth="1"/>
    <col min="2022" max="2022" width="45.109375" style="17" customWidth="1"/>
    <col min="2023" max="2023" width="14.109375" style="17" customWidth="1"/>
    <col min="2024" max="2024" width="18.44140625" style="17" customWidth="1"/>
    <col min="2025" max="2027" width="0" style="17" hidden="1" customWidth="1"/>
    <col min="2028" max="2028" width="15.109375" style="17" customWidth="1"/>
    <col min="2029" max="2029" width="15.6640625" style="17" customWidth="1"/>
    <col min="2030" max="2030" width="12.5546875" style="17" customWidth="1"/>
    <col min="2031" max="2031" width="13.44140625" style="17" customWidth="1"/>
    <col min="2032" max="2276" width="8.88671875" style="17"/>
    <col min="2277" max="2277" width="7" style="17" customWidth="1"/>
    <col min="2278" max="2278" width="45.109375" style="17" customWidth="1"/>
    <col min="2279" max="2279" width="14.109375" style="17" customWidth="1"/>
    <col min="2280" max="2280" width="18.44140625" style="17" customWidth="1"/>
    <col min="2281" max="2283" width="0" style="17" hidden="1" customWidth="1"/>
    <col min="2284" max="2284" width="15.109375" style="17" customWidth="1"/>
    <col min="2285" max="2285" width="15.6640625" style="17" customWidth="1"/>
    <col min="2286" max="2286" width="12.5546875" style="17" customWidth="1"/>
    <col min="2287" max="2287" width="13.44140625" style="17" customWidth="1"/>
    <col min="2288" max="2532" width="8.88671875" style="17"/>
    <col min="2533" max="2533" width="7" style="17" customWidth="1"/>
    <col min="2534" max="2534" width="45.109375" style="17" customWidth="1"/>
    <col min="2535" max="2535" width="14.109375" style="17" customWidth="1"/>
    <col min="2536" max="2536" width="18.44140625" style="17" customWidth="1"/>
    <col min="2537" max="2539" width="0" style="17" hidden="1" customWidth="1"/>
    <col min="2540" max="2540" width="15.109375" style="17" customWidth="1"/>
    <col min="2541" max="2541" width="15.6640625" style="17" customWidth="1"/>
    <col min="2542" max="2542" width="12.5546875" style="17" customWidth="1"/>
    <col min="2543" max="2543" width="13.44140625" style="17" customWidth="1"/>
    <col min="2544" max="2788" width="8.88671875" style="17"/>
    <col min="2789" max="2789" width="7" style="17" customWidth="1"/>
    <col min="2790" max="2790" width="45.109375" style="17" customWidth="1"/>
    <col min="2791" max="2791" width="14.109375" style="17" customWidth="1"/>
    <col min="2792" max="2792" width="18.44140625" style="17" customWidth="1"/>
    <col min="2793" max="2795" width="0" style="17" hidden="1" customWidth="1"/>
    <col min="2796" max="2796" width="15.109375" style="17" customWidth="1"/>
    <col min="2797" max="2797" width="15.6640625" style="17" customWidth="1"/>
    <col min="2798" max="2798" width="12.5546875" style="17" customWidth="1"/>
    <col min="2799" max="2799" width="13.44140625" style="17" customWidth="1"/>
    <col min="2800" max="3044" width="8.88671875" style="17"/>
    <col min="3045" max="3045" width="7" style="17" customWidth="1"/>
    <col min="3046" max="3046" width="45.109375" style="17" customWidth="1"/>
    <col min="3047" max="3047" width="14.109375" style="17" customWidth="1"/>
    <col min="3048" max="3048" width="18.44140625" style="17" customWidth="1"/>
    <col min="3049" max="3051" width="0" style="17" hidden="1" customWidth="1"/>
    <col min="3052" max="3052" width="15.109375" style="17" customWidth="1"/>
    <col min="3053" max="3053" width="15.6640625" style="17" customWidth="1"/>
    <col min="3054" max="3054" width="12.5546875" style="17" customWidth="1"/>
    <col min="3055" max="3055" width="13.44140625" style="17" customWidth="1"/>
    <col min="3056" max="3300" width="8.88671875" style="17"/>
    <col min="3301" max="3301" width="7" style="17" customWidth="1"/>
    <col min="3302" max="3302" width="45.109375" style="17" customWidth="1"/>
    <col min="3303" max="3303" width="14.109375" style="17" customWidth="1"/>
    <col min="3304" max="3304" width="18.44140625" style="17" customWidth="1"/>
    <col min="3305" max="3307" width="0" style="17" hidden="1" customWidth="1"/>
    <col min="3308" max="3308" width="15.109375" style="17" customWidth="1"/>
    <col min="3309" max="3309" width="15.6640625" style="17" customWidth="1"/>
    <col min="3310" max="3310" width="12.5546875" style="17" customWidth="1"/>
    <col min="3311" max="3311" width="13.44140625" style="17" customWidth="1"/>
    <col min="3312" max="3556" width="8.88671875" style="17"/>
    <col min="3557" max="3557" width="7" style="17" customWidth="1"/>
    <col min="3558" max="3558" width="45.109375" style="17" customWidth="1"/>
    <col min="3559" max="3559" width="14.109375" style="17" customWidth="1"/>
    <col min="3560" max="3560" width="18.44140625" style="17" customWidth="1"/>
    <col min="3561" max="3563" width="0" style="17" hidden="1" customWidth="1"/>
    <col min="3564" max="3564" width="15.109375" style="17" customWidth="1"/>
    <col min="3565" max="3565" width="15.6640625" style="17" customWidth="1"/>
    <col min="3566" max="3566" width="12.5546875" style="17" customWidth="1"/>
    <col min="3567" max="3567" width="13.44140625" style="17" customWidth="1"/>
    <col min="3568" max="3812" width="8.88671875" style="17"/>
    <col min="3813" max="3813" width="7" style="17" customWidth="1"/>
    <col min="3814" max="3814" width="45.109375" style="17" customWidth="1"/>
    <col min="3815" max="3815" width="14.109375" style="17" customWidth="1"/>
    <col min="3816" max="3816" width="18.44140625" style="17" customWidth="1"/>
    <col min="3817" max="3819" width="0" style="17" hidden="1" customWidth="1"/>
    <col min="3820" max="3820" width="15.109375" style="17" customWidth="1"/>
    <col min="3821" max="3821" width="15.6640625" style="17" customWidth="1"/>
    <col min="3822" max="3822" width="12.5546875" style="17" customWidth="1"/>
    <col min="3823" max="3823" width="13.44140625" style="17" customWidth="1"/>
    <col min="3824" max="4068" width="8.88671875" style="17"/>
    <col min="4069" max="4069" width="7" style="17" customWidth="1"/>
    <col min="4070" max="4070" width="45.109375" style="17" customWidth="1"/>
    <col min="4071" max="4071" width="14.109375" style="17" customWidth="1"/>
    <col min="4072" max="4072" width="18.44140625" style="17" customWidth="1"/>
    <col min="4073" max="4075" width="0" style="17" hidden="1" customWidth="1"/>
    <col min="4076" max="4076" width="15.109375" style="17" customWidth="1"/>
    <col min="4077" max="4077" width="15.6640625" style="17" customWidth="1"/>
    <col min="4078" max="4078" width="12.5546875" style="17" customWidth="1"/>
    <col min="4079" max="4079" width="13.44140625" style="17" customWidth="1"/>
    <col min="4080" max="4324" width="8.88671875" style="17"/>
    <col min="4325" max="4325" width="7" style="17" customWidth="1"/>
    <col min="4326" max="4326" width="45.109375" style="17" customWidth="1"/>
    <col min="4327" max="4327" width="14.109375" style="17" customWidth="1"/>
    <col min="4328" max="4328" width="18.44140625" style="17" customWidth="1"/>
    <col min="4329" max="4331" width="0" style="17" hidden="1" customWidth="1"/>
    <col min="4332" max="4332" width="15.109375" style="17" customWidth="1"/>
    <col min="4333" max="4333" width="15.6640625" style="17" customWidth="1"/>
    <col min="4334" max="4334" width="12.5546875" style="17" customWidth="1"/>
    <col min="4335" max="4335" width="13.44140625" style="17" customWidth="1"/>
    <col min="4336" max="4580" width="8.88671875" style="17"/>
    <col min="4581" max="4581" width="7" style="17" customWidth="1"/>
    <col min="4582" max="4582" width="45.109375" style="17" customWidth="1"/>
    <col min="4583" max="4583" width="14.109375" style="17" customWidth="1"/>
    <col min="4584" max="4584" width="18.44140625" style="17" customWidth="1"/>
    <col min="4585" max="4587" width="0" style="17" hidden="1" customWidth="1"/>
    <col min="4588" max="4588" width="15.109375" style="17" customWidth="1"/>
    <col min="4589" max="4589" width="15.6640625" style="17" customWidth="1"/>
    <col min="4590" max="4590" width="12.5546875" style="17" customWidth="1"/>
    <col min="4591" max="4591" width="13.44140625" style="17" customWidth="1"/>
    <col min="4592" max="4836" width="8.88671875" style="17"/>
    <col min="4837" max="4837" width="7" style="17" customWidth="1"/>
    <col min="4838" max="4838" width="45.109375" style="17" customWidth="1"/>
    <col min="4839" max="4839" width="14.109375" style="17" customWidth="1"/>
    <col min="4840" max="4840" width="18.44140625" style="17" customWidth="1"/>
    <col min="4841" max="4843" width="0" style="17" hidden="1" customWidth="1"/>
    <col min="4844" max="4844" width="15.109375" style="17" customWidth="1"/>
    <col min="4845" max="4845" width="15.6640625" style="17" customWidth="1"/>
    <col min="4846" max="4846" width="12.5546875" style="17" customWidth="1"/>
    <col min="4847" max="4847" width="13.44140625" style="17" customWidth="1"/>
    <col min="4848" max="5092" width="8.88671875" style="17"/>
    <col min="5093" max="5093" width="7" style="17" customWidth="1"/>
    <col min="5094" max="5094" width="45.109375" style="17" customWidth="1"/>
    <col min="5095" max="5095" width="14.109375" style="17" customWidth="1"/>
    <col min="5096" max="5096" width="18.44140625" style="17" customWidth="1"/>
    <col min="5097" max="5099" width="0" style="17" hidden="1" customWidth="1"/>
    <col min="5100" max="5100" width="15.109375" style="17" customWidth="1"/>
    <col min="5101" max="5101" width="15.6640625" style="17" customWidth="1"/>
    <col min="5102" max="5102" width="12.5546875" style="17" customWidth="1"/>
    <col min="5103" max="5103" width="13.44140625" style="17" customWidth="1"/>
    <col min="5104" max="5348" width="8.88671875" style="17"/>
    <col min="5349" max="5349" width="7" style="17" customWidth="1"/>
    <col min="5350" max="5350" width="45.109375" style="17" customWidth="1"/>
    <col min="5351" max="5351" width="14.109375" style="17" customWidth="1"/>
    <col min="5352" max="5352" width="18.44140625" style="17" customWidth="1"/>
    <col min="5353" max="5355" width="0" style="17" hidden="1" customWidth="1"/>
    <col min="5356" max="5356" width="15.109375" style="17" customWidth="1"/>
    <col min="5357" max="5357" width="15.6640625" style="17" customWidth="1"/>
    <col min="5358" max="5358" width="12.5546875" style="17" customWidth="1"/>
    <col min="5359" max="5359" width="13.44140625" style="17" customWidth="1"/>
    <col min="5360" max="5604" width="8.88671875" style="17"/>
    <col min="5605" max="5605" width="7" style="17" customWidth="1"/>
    <col min="5606" max="5606" width="45.109375" style="17" customWidth="1"/>
    <col min="5607" max="5607" width="14.109375" style="17" customWidth="1"/>
    <col min="5608" max="5608" width="18.44140625" style="17" customWidth="1"/>
    <col min="5609" max="5611" width="0" style="17" hidden="1" customWidth="1"/>
    <col min="5612" max="5612" width="15.109375" style="17" customWidth="1"/>
    <col min="5613" max="5613" width="15.6640625" style="17" customWidth="1"/>
    <col min="5614" max="5614" width="12.5546875" style="17" customWidth="1"/>
    <col min="5615" max="5615" width="13.44140625" style="17" customWidth="1"/>
    <col min="5616" max="5860" width="8.88671875" style="17"/>
    <col min="5861" max="5861" width="7" style="17" customWidth="1"/>
    <col min="5862" max="5862" width="45.109375" style="17" customWidth="1"/>
    <col min="5863" max="5863" width="14.109375" style="17" customWidth="1"/>
    <col min="5864" max="5864" width="18.44140625" style="17" customWidth="1"/>
    <col min="5865" max="5867" width="0" style="17" hidden="1" customWidth="1"/>
    <col min="5868" max="5868" width="15.109375" style="17" customWidth="1"/>
    <col min="5869" max="5869" width="15.6640625" style="17" customWidth="1"/>
    <col min="5870" max="5870" width="12.5546875" style="17" customWidth="1"/>
    <col min="5871" max="5871" width="13.44140625" style="17" customWidth="1"/>
    <col min="5872" max="6116" width="8.88671875" style="17"/>
    <col min="6117" max="6117" width="7" style="17" customWidth="1"/>
    <col min="6118" max="6118" width="45.109375" style="17" customWidth="1"/>
    <col min="6119" max="6119" width="14.109375" style="17" customWidth="1"/>
    <col min="6120" max="6120" width="18.44140625" style="17" customWidth="1"/>
    <col min="6121" max="6123" width="0" style="17" hidden="1" customWidth="1"/>
    <col min="6124" max="6124" width="15.109375" style="17" customWidth="1"/>
    <col min="6125" max="6125" width="15.6640625" style="17" customWidth="1"/>
    <col min="6126" max="6126" width="12.5546875" style="17" customWidth="1"/>
    <col min="6127" max="6127" width="13.44140625" style="17" customWidth="1"/>
    <col min="6128" max="6372" width="8.88671875" style="17"/>
    <col min="6373" max="6373" width="7" style="17" customWidth="1"/>
    <col min="6374" max="6374" width="45.109375" style="17" customWidth="1"/>
    <col min="6375" max="6375" width="14.109375" style="17" customWidth="1"/>
    <col min="6376" max="6376" width="18.44140625" style="17" customWidth="1"/>
    <col min="6377" max="6379" width="0" style="17" hidden="1" customWidth="1"/>
    <col min="6380" max="6380" width="15.109375" style="17" customWidth="1"/>
    <col min="6381" max="6381" width="15.6640625" style="17" customWidth="1"/>
    <col min="6382" max="6382" width="12.5546875" style="17" customWidth="1"/>
    <col min="6383" max="6383" width="13.44140625" style="17" customWidth="1"/>
    <col min="6384" max="6628" width="8.88671875" style="17"/>
    <col min="6629" max="6629" width="7" style="17" customWidth="1"/>
    <col min="6630" max="6630" width="45.109375" style="17" customWidth="1"/>
    <col min="6631" max="6631" width="14.109375" style="17" customWidth="1"/>
    <col min="6632" max="6632" width="18.44140625" style="17" customWidth="1"/>
    <col min="6633" max="6635" width="0" style="17" hidden="1" customWidth="1"/>
    <col min="6636" max="6636" width="15.109375" style="17" customWidth="1"/>
    <col min="6637" max="6637" width="15.6640625" style="17" customWidth="1"/>
    <col min="6638" max="6638" width="12.5546875" style="17" customWidth="1"/>
    <col min="6639" max="6639" width="13.44140625" style="17" customWidth="1"/>
    <col min="6640" max="6884" width="8.88671875" style="17"/>
    <col min="6885" max="6885" width="7" style="17" customWidth="1"/>
    <col min="6886" max="6886" width="45.109375" style="17" customWidth="1"/>
    <col min="6887" max="6887" width="14.109375" style="17" customWidth="1"/>
    <col min="6888" max="6888" width="18.44140625" style="17" customWidth="1"/>
    <col min="6889" max="6891" width="0" style="17" hidden="1" customWidth="1"/>
    <col min="6892" max="6892" width="15.109375" style="17" customWidth="1"/>
    <col min="6893" max="6893" width="15.6640625" style="17" customWidth="1"/>
    <col min="6894" max="6894" width="12.5546875" style="17" customWidth="1"/>
    <col min="6895" max="6895" width="13.44140625" style="17" customWidth="1"/>
    <col min="6896" max="7140" width="8.88671875" style="17"/>
    <col min="7141" max="7141" width="7" style="17" customWidth="1"/>
    <col min="7142" max="7142" width="45.109375" style="17" customWidth="1"/>
    <col min="7143" max="7143" width="14.109375" style="17" customWidth="1"/>
    <col min="7144" max="7144" width="18.44140625" style="17" customWidth="1"/>
    <col min="7145" max="7147" width="0" style="17" hidden="1" customWidth="1"/>
    <col min="7148" max="7148" width="15.109375" style="17" customWidth="1"/>
    <col min="7149" max="7149" width="15.6640625" style="17" customWidth="1"/>
    <col min="7150" max="7150" width="12.5546875" style="17" customWidth="1"/>
    <col min="7151" max="7151" width="13.44140625" style="17" customWidth="1"/>
    <col min="7152" max="7396" width="8.88671875" style="17"/>
    <col min="7397" max="7397" width="7" style="17" customWidth="1"/>
    <col min="7398" max="7398" width="45.109375" style="17" customWidth="1"/>
    <col min="7399" max="7399" width="14.109375" style="17" customWidth="1"/>
    <col min="7400" max="7400" width="18.44140625" style="17" customWidth="1"/>
    <col min="7401" max="7403" width="0" style="17" hidden="1" customWidth="1"/>
    <col min="7404" max="7404" width="15.109375" style="17" customWidth="1"/>
    <col min="7405" max="7405" width="15.6640625" style="17" customWidth="1"/>
    <col min="7406" max="7406" width="12.5546875" style="17" customWidth="1"/>
    <col min="7407" max="7407" width="13.44140625" style="17" customWidth="1"/>
    <col min="7408" max="7652" width="8.88671875" style="17"/>
    <col min="7653" max="7653" width="7" style="17" customWidth="1"/>
    <col min="7654" max="7654" width="45.109375" style="17" customWidth="1"/>
    <col min="7655" max="7655" width="14.109375" style="17" customWidth="1"/>
    <col min="7656" max="7656" width="18.44140625" style="17" customWidth="1"/>
    <col min="7657" max="7659" width="0" style="17" hidden="1" customWidth="1"/>
    <col min="7660" max="7660" width="15.109375" style="17" customWidth="1"/>
    <col min="7661" max="7661" width="15.6640625" style="17" customWidth="1"/>
    <col min="7662" max="7662" width="12.5546875" style="17" customWidth="1"/>
    <col min="7663" max="7663" width="13.44140625" style="17" customWidth="1"/>
    <col min="7664" max="7908" width="8.88671875" style="17"/>
    <col min="7909" max="7909" width="7" style="17" customWidth="1"/>
    <col min="7910" max="7910" width="45.109375" style="17" customWidth="1"/>
    <col min="7911" max="7911" width="14.109375" style="17" customWidth="1"/>
    <col min="7912" max="7912" width="18.44140625" style="17" customWidth="1"/>
    <col min="7913" max="7915" width="0" style="17" hidden="1" customWidth="1"/>
    <col min="7916" max="7916" width="15.109375" style="17" customWidth="1"/>
    <col min="7917" max="7917" width="15.6640625" style="17" customWidth="1"/>
    <col min="7918" max="7918" width="12.5546875" style="17" customWidth="1"/>
    <col min="7919" max="7919" width="13.44140625" style="17" customWidth="1"/>
    <col min="7920" max="8164" width="8.88671875" style="17"/>
    <col min="8165" max="8165" width="7" style="17" customWidth="1"/>
    <col min="8166" max="8166" width="45.109375" style="17" customWidth="1"/>
    <col min="8167" max="8167" width="14.109375" style="17" customWidth="1"/>
    <col min="8168" max="8168" width="18.44140625" style="17" customWidth="1"/>
    <col min="8169" max="8171" width="0" style="17" hidden="1" customWidth="1"/>
    <col min="8172" max="8172" width="15.109375" style="17" customWidth="1"/>
    <col min="8173" max="8173" width="15.6640625" style="17" customWidth="1"/>
    <col min="8174" max="8174" width="12.5546875" style="17" customWidth="1"/>
    <col min="8175" max="8175" width="13.44140625" style="17" customWidth="1"/>
    <col min="8176" max="8420" width="8.88671875" style="17"/>
    <col min="8421" max="8421" width="7" style="17" customWidth="1"/>
    <col min="8422" max="8422" width="45.109375" style="17" customWidth="1"/>
    <col min="8423" max="8423" width="14.109375" style="17" customWidth="1"/>
    <col min="8424" max="8424" width="18.44140625" style="17" customWidth="1"/>
    <col min="8425" max="8427" width="0" style="17" hidden="1" customWidth="1"/>
    <col min="8428" max="8428" width="15.109375" style="17" customWidth="1"/>
    <col min="8429" max="8429" width="15.6640625" style="17" customWidth="1"/>
    <col min="8430" max="8430" width="12.5546875" style="17" customWidth="1"/>
    <col min="8431" max="8431" width="13.44140625" style="17" customWidth="1"/>
    <col min="8432" max="8676" width="8.88671875" style="17"/>
    <col min="8677" max="8677" width="7" style="17" customWidth="1"/>
    <col min="8678" max="8678" width="45.109375" style="17" customWidth="1"/>
    <col min="8679" max="8679" width="14.109375" style="17" customWidth="1"/>
    <col min="8680" max="8680" width="18.44140625" style="17" customWidth="1"/>
    <col min="8681" max="8683" width="0" style="17" hidden="1" customWidth="1"/>
    <col min="8684" max="8684" width="15.109375" style="17" customWidth="1"/>
    <col min="8685" max="8685" width="15.6640625" style="17" customWidth="1"/>
    <col min="8686" max="8686" width="12.5546875" style="17" customWidth="1"/>
    <col min="8687" max="8687" width="13.44140625" style="17" customWidth="1"/>
    <col min="8688" max="8932" width="8.88671875" style="17"/>
    <col min="8933" max="8933" width="7" style="17" customWidth="1"/>
    <col min="8934" max="8934" width="45.109375" style="17" customWidth="1"/>
    <col min="8935" max="8935" width="14.109375" style="17" customWidth="1"/>
    <col min="8936" max="8936" width="18.44140625" style="17" customWidth="1"/>
    <col min="8937" max="8939" width="0" style="17" hidden="1" customWidth="1"/>
    <col min="8940" max="8940" width="15.109375" style="17" customWidth="1"/>
    <col min="8941" max="8941" width="15.6640625" style="17" customWidth="1"/>
    <col min="8942" max="8942" width="12.5546875" style="17" customWidth="1"/>
    <col min="8943" max="8943" width="13.44140625" style="17" customWidth="1"/>
    <col min="8944" max="9188" width="8.88671875" style="17"/>
    <col min="9189" max="9189" width="7" style="17" customWidth="1"/>
    <col min="9190" max="9190" width="45.109375" style="17" customWidth="1"/>
    <col min="9191" max="9191" width="14.109375" style="17" customWidth="1"/>
    <col min="9192" max="9192" width="18.44140625" style="17" customWidth="1"/>
    <col min="9193" max="9195" width="0" style="17" hidden="1" customWidth="1"/>
    <col min="9196" max="9196" width="15.109375" style="17" customWidth="1"/>
    <col min="9197" max="9197" width="15.6640625" style="17" customWidth="1"/>
    <col min="9198" max="9198" width="12.5546875" style="17" customWidth="1"/>
    <col min="9199" max="9199" width="13.44140625" style="17" customWidth="1"/>
    <col min="9200" max="9444" width="8.88671875" style="17"/>
    <col min="9445" max="9445" width="7" style="17" customWidth="1"/>
    <col min="9446" max="9446" width="45.109375" style="17" customWidth="1"/>
    <col min="9447" max="9447" width="14.109375" style="17" customWidth="1"/>
    <col min="9448" max="9448" width="18.44140625" style="17" customWidth="1"/>
    <col min="9449" max="9451" width="0" style="17" hidden="1" customWidth="1"/>
    <col min="9452" max="9452" width="15.109375" style="17" customWidth="1"/>
    <col min="9453" max="9453" width="15.6640625" style="17" customWidth="1"/>
    <col min="9454" max="9454" width="12.5546875" style="17" customWidth="1"/>
    <col min="9455" max="9455" width="13.44140625" style="17" customWidth="1"/>
    <col min="9456" max="9700" width="8.88671875" style="17"/>
    <col min="9701" max="9701" width="7" style="17" customWidth="1"/>
    <col min="9702" max="9702" width="45.109375" style="17" customWidth="1"/>
    <col min="9703" max="9703" width="14.109375" style="17" customWidth="1"/>
    <col min="9704" max="9704" width="18.44140625" style="17" customWidth="1"/>
    <col min="9705" max="9707" width="0" style="17" hidden="1" customWidth="1"/>
    <col min="9708" max="9708" width="15.109375" style="17" customWidth="1"/>
    <col min="9709" max="9709" width="15.6640625" style="17" customWidth="1"/>
    <col min="9710" max="9710" width="12.5546875" style="17" customWidth="1"/>
    <col min="9711" max="9711" width="13.44140625" style="17" customWidth="1"/>
    <col min="9712" max="9956" width="8.88671875" style="17"/>
    <col min="9957" max="9957" width="7" style="17" customWidth="1"/>
    <col min="9958" max="9958" width="45.109375" style="17" customWidth="1"/>
    <col min="9959" max="9959" width="14.109375" style="17" customWidth="1"/>
    <col min="9960" max="9960" width="18.44140625" style="17" customWidth="1"/>
    <col min="9961" max="9963" width="0" style="17" hidden="1" customWidth="1"/>
    <col min="9964" max="9964" width="15.109375" style="17" customWidth="1"/>
    <col min="9965" max="9965" width="15.6640625" style="17" customWidth="1"/>
    <col min="9966" max="9966" width="12.5546875" style="17" customWidth="1"/>
    <col min="9967" max="9967" width="13.44140625" style="17" customWidth="1"/>
    <col min="9968" max="10212" width="8.88671875" style="17"/>
    <col min="10213" max="10213" width="7" style="17" customWidth="1"/>
    <col min="10214" max="10214" width="45.109375" style="17" customWidth="1"/>
    <col min="10215" max="10215" width="14.109375" style="17" customWidth="1"/>
    <col min="10216" max="10216" width="18.44140625" style="17" customWidth="1"/>
    <col min="10217" max="10219" width="0" style="17" hidden="1" customWidth="1"/>
    <col min="10220" max="10220" width="15.109375" style="17" customWidth="1"/>
    <col min="10221" max="10221" width="15.6640625" style="17" customWidth="1"/>
    <col min="10222" max="10222" width="12.5546875" style="17" customWidth="1"/>
    <col min="10223" max="10223" width="13.44140625" style="17" customWidth="1"/>
    <col min="10224" max="10468" width="8.88671875" style="17"/>
    <col min="10469" max="10469" width="7" style="17" customWidth="1"/>
    <col min="10470" max="10470" width="45.109375" style="17" customWidth="1"/>
    <col min="10471" max="10471" width="14.109375" style="17" customWidth="1"/>
    <col min="10472" max="10472" width="18.44140625" style="17" customWidth="1"/>
    <col min="10473" max="10475" width="0" style="17" hidden="1" customWidth="1"/>
    <col min="10476" max="10476" width="15.109375" style="17" customWidth="1"/>
    <col min="10477" max="10477" width="15.6640625" style="17" customWidth="1"/>
    <col min="10478" max="10478" width="12.5546875" style="17" customWidth="1"/>
    <col min="10479" max="10479" width="13.44140625" style="17" customWidth="1"/>
    <col min="10480" max="10724" width="8.88671875" style="17"/>
    <col min="10725" max="10725" width="7" style="17" customWidth="1"/>
    <col min="10726" max="10726" width="45.109375" style="17" customWidth="1"/>
    <col min="10727" max="10727" width="14.109375" style="17" customWidth="1"/>
    <col min="10728" max="10728" width="18.44140625" style="17" customWidth="1"/>
    <col min="10729" max="10731" width="0" style="17" hidden="1" customWidth="1"/>
    <col min="10732" max="10732" width="15.109375" style="17" customWidth="1"/>
    <col min="10733" max="10733" width="15.6640625" style="17" customWidth="1"/>
    <col min="10734" max="10734" width="12.5546875" style="17" customWidth="1"/>
    <col min="10735" max="10735" width="13.44140625" style="17" customWidth="1"/>
    <col min="10736" max="10980" width="8.88671875" style="17"/>
    <col min="10981" max="10981" width="7" style="17" customWidth="1"/>
    <col min="10982" max="10982" width="45.109375" style="17" customWidth="1"/>
    <col min="10983" max="10983" width="14.109375" style="17" customWidth="1"/>
    <col min="10984" max="10984" width="18.44140625" style="17" customWidth="1"/>
    <col min="10985" max="10987" width="0" style="17" hidden="1" customWidth="1"/>
    <col min="10988" max="10988" width="15.109375" style="17" customWidth="1"/>
    <col min="10989" max="10989" width="15.6640625" style="17" customWidth="1"/>
    <col min="10990" max="10990" width="12.5546875" style="17" customWidth="1"/>
    <col min="10991" max="10991" width="13.44140625" style="17" customWidth="1"/>
    <col min="10992" max="11236" width="8.88671875" style="17"/>
    <col min="11237" max="11237" width="7" style="17" customWidth="1"/>
    <col min="11238" max="11238" width="45.109375" style="17" customWidth="1"/>
    <col min="11239" max="11239" width="14.109375" style="17" customWidth="1"/>
    <col min="11240" max="11240" width="18.44140625" style="17" customWidth="1"/>
    <col min="11241" max="11243" width="0" style="17" hidden="1" customWidth="1"/>
    <col min="11244" max="11244" width="15.109375" style="17" customWidth="1"/>
    <col min="11245" max="11245" width="15.6640625" style="17" customWidth="1"/>
    <col min="11246" max="11246" width="12.5546875" style="17" customWidth="1"/>
    <col min="11247" max="11247" width="13.44140625" style="17" customWidth="1"/>
    <col min="11248" max="11492" width="8.88671875" style="17"/>
    <col min="11493" max="11493" width="7" style="17" customWidth="1"/>
    <col min="11494" max="11494" width="45.109375" style="17" customWidth="1"/>
    <col min="11495" max="11495" width="14.109375" style="17" customWidth="1"/>
    <col min="11496" max="11496" width="18.44140625" style="17" customWidth="1"/>
    <col min="11497" max="11499" width="0" style="17" hidden="1" customWidth="1"/>
    <col min="11500" max="11500" width="15.109375" style="17" customWidth="1"/>
    <col min="11501" max="11501" width="15.6640625" style="17" customWidth="1"/>
    <col min="11502" max="11502" width="12.5546875" style="17" customWidth="1"/>
    <col min="11503" max="11503" width="13.44140625" style="17" customWidth="1"/>
    <col min="11504" max="11748" width="8.88671875" style="17"/>
    <col min="11749" max="11749" width="7" style="17" customWidth="1"/>
    <col min="11750" max="11750" width="45.109375" style="17" customWidth="1"/>
    <col min="11751" max="11751" width="14.109375" style="17" customWidth="1"/>
    <col min="11752" max="11752" width="18.44140625" style="17" customWidth="1"/>
    <col min="11753" max="11755" width="0" style="17" hidden="1" customWidth="1"/>
    <col min="11756" max="11756" width="15.109375" style="17" customWidth="1"/>
    <col min="11757" max="11757" width="15.6640625" style="17" customWidth="1"/>
    <col min="11758" max="11758" width="12.5546875" style="17" customWidth="1"/>
    <col min="11759" max="11759" width="13.44140625" style="17" customWidth="1"/>
    <col min="11760" max="12004" width="8.88671875" style="17"/>
    <col min="12005" max="12005" width="7" style="17" customWidth="1"/>
    <col min="12006" max="12006" width="45.109375" style="17" customWidth="1"/>
    <col min="12007" max="12007" width="14.109375" style="17" customWidth="1"/>
    <col min="12008" max="12008" width="18.44140625" style="17" customWidth="1"/>
    <col min="12009" max="12011" width="0" style="17" hidden="1" customWidth="1"/>
    <col min="12012" max="12012" width="15.109375" style="17" customWidth="1"/>
    <col min="12013" max="12013" width="15.6640625" style="17" customWidth="1"/>
    <col min="12014" max="12014" width="12.5546875" style="17" customWidth="1"/>
    <col min="12015" max="12015" width="13.44140625" style="17" customWidth="1"/>
    <col min="12016" max="12260" width="8.88671875" style="17"/>
    <col min="12261" max="12261" width="7" style="17" customWidth="1"/>
    <col min="12262" max="12262" width="45.109375" style="17" customWidth="1"/>
    <col min="12263" max="12263" width="14.109375" style="17" customWidth="1"/>
    <col min="12264" max="12264" width="18.44140625" style="17" customWidth="1"/>
    <col min="12265" max="12267" width="0" style="17" hidden="1" customWidth="1"/>
    <col min="12268" max="12268" width="15.109375" style="17" customWidth="1"/>
    <col min="12269" max="12269" width="15.6640625" style="17" customWidth="1"/>
    <col min="12270" max="12270" width="12.5546875" style="17" customWidth="1"/>
    <col min="12271" max="12271" width="13.44140625" style="17" customWidth="1"/>
    <col min="12272" max="12516" width="8.88671875" style="17"/>
    <col min="12517" max="12517" width="7" style="17" customWidth="1"/>
    <col min="12518" max="12518" width="45.109375" style="17" customWidth="1"/>
    <col min="12519" max="12519" width="14.109375" style="17" customWidth="1"/>
    <col min="12520" max="12520" width="18.44140625" style="17" customWidth="1"/>
    <col min="12521" max="12523" width="0" style="17" hidden="1" customWidth="1"/>
    <col min="12524" max="12524" width="15.109375" style="17" customWidth="1"/>
    <col min="12525" max="12525" width="15.6640625" style="17" customWidth="1"/>
    <col min="12526" max="12526" width="12.5546875" style="17" customWidth="1"/>
    <col min="12527" max="12527" width="13.44140625" style="17" customWidth="1"/>
    <col min="12528" max="12772" width="8.88671875" style="17"/>
    <col min="12773" max="12773" width="7" style="17" customWidth="1"/>
    <col min="12774" max="12774" width="45.109375" style="17" customWidth="1"/>
    <col min="12775" max="12775" width="14.109375" style="17" customWidth="1"/>
    <col min="12776" max="12776" width="18.44140625" style="17" customWidth="1"/>
    <col min="12777" max="12779" width="0" style="17" hidden="1" customWidth="1"/>
    <col min="12780" max="12780" width="15.109375" style="17" customWidth="1"/>
    <col min="12781" max="12781" width="15.6640625" style="17" customWidth="1"/>
    <col min="12782" max="12782" width="12.5546875" style="17" customWidth="1"/>
    <col min="12783" max="12783" width="13.44140625" style="17" customWidth="1"/>
    <col min="12784" max="13028" width="8.88671875" style="17"/>
    <col min="13029" max="13029" width="7" style="17" customWidth="1"/>
    <col min="13030" max="13030" width="45.109375" style="17" customWidth="1"/>
    <col min="13031" max="13031" width="14.109375" style="17" customWidth="1"/>
    <col min="13032" max="13032" width="18.44140625" style="17" customWidth="1"/>
    <col min="13033" max="13035" width="0" style="17" hidden="1" customWidth="1"/>
    <col min="13036" max="13036" width="15.109375" style="17" customWidth="1"/>
    <col min="13037" max="13037" width="15.6640625" style="17" customWidth="1"/>
    <col min="13038" max="13038" width="12.5546875" style="17" customWidth="1"/>
    <col min="13039" max="13039" width="13.44140625" style="17" customWidth="1"/>
    <col min="13040" max="13284" width="8.88671875" style="17"/>
    <col min="13285" max="13285" width="7" style="17" customWidth="1"/>
    <col min="13286" max="13286" width="45.109375" style="17" customWidth="1"/>
    <col min="13287" max="13287" width="14.109375" style="17" customWidth="1"/>
    <col min="13288" max="13288" width="18.44140625" style="17" customWidth="1"/>
    <col min="13289" max="13291" width="0" style="17" hidden="1" customWidth="1"/>
    <col min="13292" max="13292" width="15.109375" style="17" customWidth="1"/>
    <col min="13293" max="13293" width="15.6640625" style="17" customWidth="1"/>
    <col min="13294" max="13294" width="12.5546875" style="17" customWidth="1"/>
    <col min="13295" max="13295" width="13.44140625" style="17" customWidth="1"/>
    <col min="13296" max="13540" width="8.88671875" style="17"/>
    <col min="13541" max="13541" width="7" style="17" customWidth="1"/>
    <col min="13542" max="13542" width="45.109375" style="17" customWidth="1"/>
    <col min="13543" max="13543" width="14.109375" style="17" customWidth="1"/>
    <col min="13544" max="13544" width="18.44140625" style="17" customWidth="1"/>
    <col min="13545" max="13547" width="0" style="17" hidden="1" customWidth="1"/>
    <col min="13548" max="13548" width="15.109375" style="17" customWidth="1"/>
    <col min="13549" max="13549" width="15.6640625" style="17" customWidth="1"/>
    <col min="13550" max="13550" width="12.5546875" style="17" customWidth="1"/>
    <col min="13551" max="13551" width="13.44140625" style="17" customWidth="1"/>
    <col min="13552" max="13796" width="8.88671875" style="17"/>
    <col min="13797" max="13797" width="7" style="17" customWidth="1"/>
    <col min="13798" max="13798" width="45.109375" style="17" customWidth="1"/>
    <col min="13799" max="13799" width="14.109375" style="17" customWidth="1"/>
    <col min="13800" max="13800" width="18.44140625" style="17" customWidth="1"/>
    <col min="13801" max="13803" width="0" style="17" hidden="1" customWidth="1"/>
    <col min="13804" max="13804" width="15.109375" style="17" customWidth="1"/>
    <col min="13805" max="13805" width="15.6640625" style="17" customWidth="1"/>
    <col min="13806" max="13806" width="12.5546875" style="17" customWidth="1"/>
    <col min="13807" max="13807" width="13.44140625" style="17" customWidth="1"/>
    <col min="13808" max="14052" width="8.88671875" style="17"/>
    <col min="14053" max="14053" width="7" style="17" customWidth="1"/>
    <col min="14054" max="14054" width="45.109375" style="17" customWidth="1"/>
    <col min="14055" max="14055" width="14.109375" style="17" customWidth="1"/>
    <col min="14056" max="14056" width="18.44140625" style="17" customWidth="1"/>
    <col min="14057" max="14059" width="0" style="17" hidden="1" customWidth="1"/>
    <col min="14060" max="14060" width="15.109375" style="17" customWidth="1"/>
    <col min="14061" max="14061" width="15.6640625" style="17" customWidth="1"/>
    <col min="14062" max="14062" width="12.5546875" style="17" customWidth="1"/>
    <col min="14063" max="14063" width="13.44140625" style="17" customWidth="1"/>
    <col min="14064" max="14308" width="8.88671875" style="17"/>
    <col min="14309" max="14309" width="7" style="17" customWidth="1"/>
    <col min="14310" max="14310" width="45.109375" style="17" customWidth="1"/>
    <col min="14311" max="14311" width="14.109375" style="17" customWidth="1"/>
    <col min="14312" max="14312" width="18.44140625" style="17" customWidth="1"/>
    <col min="14313" max="14315" width="0" style="17" hidden="1" customWidth="1"/>
    <col min="14316" max="14316" width="15.109375" style="17" customWidth="1"/>
    <col min="14317" max="14317" width="15.6640625" style="17" customWidth="1"/>
    <col min="14318" max="14318" width="12.5546875" style="17" customWidth="1"/>
    <col min="14319" max="14319" width="13.44140625" style="17" customWidth="1"/>
    <col min="14320" max="14564" width="8.88671875" style="17"/>
    <col min="14565" max="14565" width="7" style="17" customWidth="1"/>
    <col min="14566" max="14566" width="45.109375" style="17" customWidth="1"/>
    <col min="14567" max="14567" width="14.109375" style="17" customWidth="1"/>
    <col min="14568" max="14568" width="18.44140625" style="17" customWidth="1"/>
    <col min="14569" max="14571" width="0" style="17" hidden="1" customWidth="1"/>
    <col min="14572" max="14572" width="15.109375" style="17" customWidth="1"/>
    <col min="14573" max="14573" width="15.6640625" style="17" customWidth="1"/>
    <col min="14574" max="14574" width="12.5546875" style="17" customWidth="1"/>
    <col min="14575" max="14575" width="13.44140625" style="17" customWidth="1"/>
    <col min="14576" max="14820" width="8.88671875" style="17"/>
    <col min="14821" max="14821" width="7" style="17" customWidth="1"/>
    <col min="14822" max="14822" width="45.109375" style="17" customWidth="1"/>
    <col min="14823" max="14823" width="14.109375" style="17" customWidth="1"/>
    <col min="14824" max="14824" width="18.44140625" style="17" customWidth="1"/>
    <col min="14825" max="14827" width="0" style="17" hidden="1" customWidth="1"/>
    <col min="14828" max="14828" width="15.109375" style="17" customWidth="1"/>
    <col min="14829" max="14829" width="15.6640625" style="17" customWidth="1"/>
    <col min="14830" max="14830" width="12.5546875" style="17" customWidth="1"/>
    <col min="14831" max="14831" width="13.44140625" style="17" customWidth="1"/>
    <col min="14832" max="15076" width="8.88671875" style="17"/>
    <col min="15077" max="15077" width="7" style="17" customWidth="1"/>
    <col min="15078" max="15078" width="45.109375" style="17" customWidth="1"/>
    <col min="15079" max="15079" width="14.109375" style="17" customWidth="1"/>
    <col min="15080" max="15080" width="18.44140625" style="17" customWidth="1"/>
    <col min="15081" max="15083" width="0" style="17" hidden="1" customWidth="1"/>
    <col min="15084" max="15084" width="15.109375" style="17" customWidth="1"/>
    <col min="15085" max="15085" width="15.6640625" style="17" customWidth="1"/>
    <col min="15086" max="15086" width="12.5546875" style="17" customWidth="1"/>
    <col min="15087" max="15087" width="13.44140625" style="17" customWidth="1"/>
    <col min="15088" max="15332" width="8.88671875" style="17"/>
    <col min="15333" max="15333" width="7" style="17" customWidth="1"/>
    <col min="15334" max="15334" width="45.109375" style="17" customWidth="1"/>
    <col min="15335" max="15335" width="14.109375" style="17" customWidth="1"/>
    <col min="15336" max="15336" width="18.44140625" style="17" customWidth="1"/>
    <col min="15337" max="15339" width="0" style="17" hidden="1" customWidth="1"/>
    <col min="15340" max="15340" width="15.109375" style="17" customWidth="1"/>
    <col min="15341" max="15341" width="15.6640625" style="17" customWidth="1"/>
    <col min="15342" max="15342" width="12.5546875" style="17" customWidth="1"/>
    <col min="15343" max="15343" width="13.44140625" style="17" customWidth="1"/>
    <col min="15344" max="15588" width="8.88671875" style="17"/>
    <col min="15589" max="15589" width="7" style="17" customWidth="1"/>
    <col min="15590" max="15590" width="45.109375" style="17" customWidth="1"/>
    <col min="15591" max="15591" width="14.109375" style="17" customWidth="1"/>
    <col min="15592" max="15592" width="18.44140625" style="17" customWidth="1"/>
    <col min="15593" max="15595" width="0" style="17" hidden="1" customWidth="1"/>
    <col min="15596" max="15596" width="15.109375" style="17" customWidth="1"/>
    <col min="15597" max="15597" width="15.6640625" style="17" customWidth="1"/>
    <col min="15598" max="15598" width="12.5546875" style="17" customWidth="1"/>
    <col min="15599" max="15599" width="13.44140625" style="17" customWidth="1"/>
    <col min="15600" max="15844" width="8.88671875" style="17"/>
    <col min="15845" max="15845" width="7" style="17" customWidth="1"/>
    <col min="15846" max="15846" width="45.109375" style="17" customWidth="1"/>
    <col min="15847" max="15847" width="14.109375" style="17" customWidth="1"/>
    <col min="15848" max="15848" width="18.44140625" style="17" customWidth="1"/>
    <col min="15849" max="15851" width="0" style="17" hidden="1" customWidth="1"/>
    <col min="15852" max="15852" width="15.109375" style="17" customWidth="1"/>
    <col min="15853" max="15853" width="15.6640625" style="17" customWidth="1"/>
    <col min="15854" max="15854" width="12.5546875" style="17" customWidth="1"/>
    <col min="15855" max="15855" width="13.44140625" style="17" customWidth="1"/>
    <col min="15856" max="16100" width="8.88671875" style="17"/>
    <col min="16101" max="16101" width="7" style="17" customWidth="1"/>
    <col min="16102" max="16102" width="45.109375" style="17" customWidth="1"/>
    <col min="16103" max="16103" width="14.109375" style="17" customWidth="1"/>
    <col min="16104" max="16104" width="18.44140625" style="17" customWidth="1"/>
    <col min="16105" max="16107" width="0" style="17" hidden="1" customWidth="1"/>
    <col min="16108" max="16108" width="15.109375" style="17" customWidth="1"/>
    <col min="16109" max="16109" width="15.6640625" style="17" customWidth="1"/>
    <col min="16110" max="16110" width="12.5546875" style="17" customWidth="1"/>
    <col min="16111" max="16111" width="13.44140625" style="17" customWidth="1"/>
    <col min="16112" max="16384" width="8.88671875" style="17"/>
  </cols>
  <sheetData>
    <row r="1" spans="1:14">
      <c r="J1" s="16" t="s">
        <v>408</v>
      </c>
    </row>
    <row r="2" spans="1:14">
      <c r="J2" s="16" t="s">
        <v>918</v>
      </c>
    </row>
    <row r="3" spans="1:14">
      <c r="A3" s="30"/>
      <c r="J3" s="16" t="s">
        <v>60</v>
      </c>
    </row>
    <row r="4" spans="1:14">
      <c r="A4" s="30"/>
      <c r="J4" s="16"/>
    </row>
    <row r="5" spans="1:14" ht="31.8" customHeight="1">
      <c r="A5" s="30"/>
      <c r="H5" s="1" t="s">
        <v>925</v>
      </c>
      <c r="I5" s="365"/>
      <c r="J5" s="365"/>
    </row>
    <row r="6" spans="1:14">
      <c r="A6" s="30"/>
      <c r="B6" s="32"/>
      <c r="C6" s="32"/>
      <c r="D6" s="32"/>
      <c r="E6" s="32"/>
      <c r="F6" s="32"/>
      <c r="G6" s="32"/>
    </row>
    <row r="7" spans="1:14" ht="14.4" customHeight="1">
      <c r="A7" s="360" t="s">
        <v>425</v>
      </c>
      <c r="B7" s="360"/>
      <c r="C7" s="360"/>
      <c r="D7" s="360"/>
      <c r="E7" s="360"/>
      <c r="F7" s="360"/>
      <c r="G7" s="360"/>
      <c r="H7" s="360"/>
      <c r="I7" s="360"/>
    </row>
    <row r="8" spans="1:14" ht="14.4" customHeight="1">
      <c r="A8" s="360" t="s">
        <v>427</v>
      </c>
      <c r="B8" s="360"/>
      <c r="C8" s="360"/>
      <c r="D8" s="360"/>
      <c r="E8" s="360"/>
      <c r="F8" s="360"/>
      <c r="G8" s="360"/>
      <c r="H8" s="360"/>
      <c r="I8" s="360"/>
    </row>
    <row r="9" spans="1:14" ht="15.75" customHeight="1">
      <c r="A9" s="364"/>
      <c r="B9" s="360"/>
      <c r="C9" s="360"/>
      <c r="D9" s="360"/>
      <c r="E9" s="360"/>
      <c r="F9" s="360"/>
      <c r="G9" s="360"/>
      <c r="H9" s="360"/>
    </row>
    <row r="10" spans="1:14" ht="15.75" customHeight="1">
      <c r="A10" s="32"/>
      <c r="B10" s="56"/>
      <c r="C10" s="56"/>
      <c r="D10" s="56"/>
      <c r="E10" s="56"/>
      <c r="F10" s="56"/>
      <c r="G10" s="56"/>
    </row>
    <row r="11" spans="1:14" ht="61.95" customHeight="1">
      <c r="A11" s="104" t="s">
        <v>3</v>
      </c>
      <c r="B11" s="157" t="s">
        <v>4</v>
      </c>
      <c r="C11" s="104" t="s">
        <v>426</v>
      </c>
      <c r="D11" s="104" t="s">
        <v>421</v>
      </c>
      <c r="E11" s="104" t="s">
        <v>422</v>
      </c>
      <c r="F11" s="104" t="s">
        <v>424</v>
      </c>
      <c r="G11" s="104" t="s">
        <v>814</v>
      </c>
      <c r="H11" s="104" t="s">
        <v>423</v>
      </c>
      <c r="I11" s="104" t="s">
        <v>818</v>
      </c>
      <c r="J11" s="104" t="s">
        <v>819</v>
      </c>
    </row>
    <row r="12" spans="1:14" s="341" customFormat="1" ht="12">
      <c r="A12" s="36">
        <v>1</v>
      </c>
      <c r="B12" s="338">
        <v>2</v>
      </c>
      <c r="C12" s="338">
        <v>3</v>
      </c>
      <c r="D12" s="338">
        <v>3</v>
      </c>
      <c r="E12" s="339">
        <v>4</v>
      </c>
      <c r="F12" s="339">
        <v>4</v>
      </c>
      <c r="G12" s="339">
        <v>5</v>
      </c>
      <c r="H12" s="340" t="s">
        <v>11</v>
      </c>
      <c r="I12" s="36">
        <v>7</v>
      </c>
      <c r="J12" s="36" t="s">
        <v>815</v>
      </c>
    </row>
    <row r="13" spans="1:14">
      <c r="A13" s="66" t="s">
        <v>12</v>
      </c>
      <c r="B13" s="59"/>
      <c r="C13" s="48">
        <f>SUM(C14:C43)</f>
        <v>5821</v>
      </c>
      <c r="D13" s="48">
        <f>SUM(D14:D43)</f>
        <v>4914</v>
      </c>
      <c r="E13" s="48">
        <f>SUM(E14:E43)</f>
        <v>907</v>
      </c>
      <c r="F13" s="281">
        <f t="shared" ref="F13:G13" si="0">SUM(F14:F43)</f>
        <v>61979</v>
      </c>
      <c r="G13" s="281">
        <f t="shared" si="0"/>
        <v>142768</v>
      </c>
      <c r="H13" s="281">
        <f>SUM(H14:H43)</f>
        <v>204747</v>
      </c>
      <c r="I13" s="281">
        <f>SUM(I14:I43)</f>
        <v>600</v>
      </c>
      <c r="J13" s="281">
        <f>SUM(J14:J43)</f>
        <v>205347</v>
      </c>
      <c r="L13" s="315"/>
    </row>
    <row r="14" spans="1:14">
      <c r="A14" s="122">
        <v>1</v>
      </c>
      <c r="B14" s="175" t="s">
        <v>304</v>
      </c>
      <c r="C14" s="228">
        <f>D14+E14</f>
        <v>53</v>
      </c>
      <c r="D14" s="228">
        <v>36</v>
      </c>
      <c r="E14" s="228">
        <v>17</v>
      </c>
      <c r="F14" s="282">
        <v>424</v>
      </c>
      <c r="G14" s="282">
        <v>1440</v>
      </c>
      <c r="H14" s="282">
        <f>F14+G14</f>
        <v>1864</v>
      </c>
      <c r="I14" s="282">
        <v>7</v>
      </c>
      <c r="J14" s="282">
        <f>H14+I14</f>
        <v>1871</v>
      </c>
      <c r="L14" s="315"/>
      <c r="N14" s="19"/>
    </row>
    <row r="15" spans="1:14">
      <c r="A15" s="123">
        <v>2</v>
      </c>
      <c r="B15" s="126" t="s">
        <v>41</v>
      </c>
      <c r="C15" s="229">
        <f t="shared" ref="C15:C43" si="1">D15+E15</f>
        <v>122</v>
      </c>
      <c r="D15" s="229">
        <v>88</v>
      </c>
      <c r="E15" s="229">
        <v>34</v>
      </c>
      <c r="F15" s="286">
        <v>1291</v>
      </c>
      <c r="G15" s="286">
        <v>3000</v>
      </c>
      <c r="H15" s="286">
        <f t="shared" ref="H15:H43" si="2">F15+G15</f>
        <v>4291</v>
      </c>
      <c r="I15" s="286">
        <v>12</v>
      </c>
      <c r="J15" s="286">
        <f t="shared" ref="J15:J43" si="3">H15+I15</f>
        <v>4303</v>
      </c>
      <c r="L15" s="315"/>
      <c r="N15" s="19"/>
    </row>
    <row r="16" spans="1:14">
      <c r="A16" s="123">
        <v>3</v>
      </c>
      <c r="B16" s="126" t="s">
        <v>73</v>
      </c>
      <c r="C16" s="229">
        <f t="shared" si="1"/>
        <v>42</v>
      </c>
      <c r="D16" s="229">
        <v>0</v>
      </c>
      <c r="E16" s="229">
        <v>42</v>
      </c>
      <c r="F16" s="286">
        <v>0</v>
      </c>
      <c r="G16" s="286">
        <v>1477</v>
      </c>
      <c r="H16" s="286">
        <f t="shared" si="2"/>
        <v>1477</v>
      </c>
      <c r="I16" s="286">
        <v>5</v>
      </c>
      <c r="J16" s="286">
        <f t="shared" si="3"/>
        <v>1482</v>
      </c>
      <c r="L16" s="315"/>
      <c r="N16" s="19"/>
    </row>
    <row r="17" spans="1:14">
      <c r="A17" s="123">
        <v>4</v>
      </c>
      <c r="B17" s="126" t="s">
        <v>42</v>
      </c>
      <c r="C17" s="229">
        <f t="shared" si="1"/>
        <v>211</v>
      </c>
      <c r="D17" s="229">
        <v>211</v>
      </c>
      <c r="E17" s="229">
        <v>0</v>
      </c>
      <c r="F17" s="286">
        <v>2800</v>
      </c>
      <c r="G17" s="286">
        <v>4622</v>
      </c>
      <c r="H17" s="286">
        <f t="shared" si="2"/>
        <v>7422</v>
      </c>
      <c r="I17" s="286">
        <v>21</v>
      </c>
      <c r="J17" s="286">
        <f t="shared" si="3"/>
        <v>7443</v>
      </c>
      <c r="L17" s="315"/>
      <c r="N17" s="19"/>
    </row>
    <row r="18" spans="1:14">
      <c r="A18" s="123">
        <v>5</v>
      </c>
      <c r="B18" s="126" t="s">
        <v>43</v>
      </c>
      <c r="C18" s="229">
        <f t="shared" si="1"/>
        <v>124</v>
      </c>
      <c r="D18" s="229">
        <v>103</v>
      </c>
      <c r="E18" s="229">
        <v>21</v>
      </c>
      <c r="F18" s="286">
        <v>1362</v>
      </c>
      <c r="G18" s="286">
        <v>3000</v>
      </c>
      <c r="H18" s="286">
        <f t="shared" si="2"/>
        <v>4362</v>
      </c>
      <c r="I18" s="286">
        <v>12</v>
      </c>
      <c r="J18" s="286">
        <f t="shared" si="3"/>
        <v>4374</v>
      </c>
      <c r="L18" s="315"/>
      <c r="N18" s="19"/>
    </row>
    <row r="19" spans="1:14">
      <c r="A19" s="123">
        <v>6</v>
      </c>
      <c r="B19" s="126" t="s">
        <v>44</v>
      </c>
      <c r="C19" s="229">
        <f t="shared" si="1"/>
        <v>223</v>
      </c>
      <c r="D19" s="229">
        <v>189</v>
      </c>
      <c r="E19" s="229">
        <v>34</v>
      </c>
      <c r="F19" s="286">
        <v>3500</v>
      </c>
      <c r="G19" s="286">
        <v>4344</v>
      </c>
      <c r="H19" s="286">
        <f t="shared" si="2"/>
        <v>7844</v>
      </c>
      <c r="I19" s="286">
        <v>23</v>
      </c>
      <c r="J19" s="286">
        <f t="shared" si="3"/>
        <v>7867</v>
      </c>
      <c r="L19" s="315"/>
      <c r="N19" s="19"/>
    </row>
    <row r="20" spans="1:14">
      <c r="A20" s="123">
        <v>7</v>
      </c>
      <c r="B20" s="126" t="s">
        <v>45</v>
      </c>
      <c r="C20" s="229">
        <f t="shared" si="1"/>
        <v>432</v>
      </c>
      <c r="D20" s="229">
        <v>432</v>
      </c>
      <c r="E20" s="229">
        <v>0</v>
      </c>
      <c r="F20" s="286">
        <v>4148</v>
      </c>
      <c r="G20" s="286">
        <v>11047</v>
      </c>
      <c r="H20" s="286">
        <f t="shared" si="2"/>
        <v>15195</v>
      </c>
      <c r="I20" s="286">
        <v>45</v>
      </c>
      <c r="J20" s="286">
        <f t="shared" si="3"/>
        <v>15240</v>
      </c>
      <c r="L20" s="315"/>
      <c r="N20" s="19"/>
    </row>
    <row r="21" spans="1:14">
      <c r="A21" s="123">
        <v>8</v>
      </c>
      <c r="B21" s="126" t="s">
        <v>71</v>
      </c>
      <c r="C21" s="229">
        <f t="shared" si="1"/>
        <v>76</v>
      </c>
      <c r="D21" s="229">
        <v>0</v>
      </c>
      <c r="E21" s="229">
        <v>76</v>
      </c>
      <c r="F21" s="286">
        <v>0</v>
      </c>
      <c r="G21" s="286">
        <v>2673</v>
      </c>
      <c r="H21" s="286">
        <f t="shared" si="2"/>
        <v>2673</v>
      </c>
      <c r="I21" s="286">
        <v>8</v>
      </c>
      <c r="J21" s="286">
        <f t="shared" si="3"/>
        <v>2681</v>
      </c>
      <c r="L21" s="315"/>
      <c r="N21" s="19"/>
    </row>
    <row r="22" spans="1:14">
      <c r="A22" s="123">
        <v>9</v>
      </c>
      <c r="B22" s="126" t="s">
        <v>46</v>
      </c>
      <c r="C22" s="229">
        <f t="shared" si="1"/>
        <v>225</v>
      </c>
      <c r="D22" s="229">
        <v>213</v>
      </c>
      <c r="E22" s="229">
        <v>12</v>
      </c>
      <c r="F22" s="286">
        <v>2700</v>
      </c>
      <c r="G22" s="286">
        <v>5214</v>
      </c>
      <c r="H22" s="286">
        <f t="shared" si="2"/>
        <v>7914</v>
      </c>
      <c r="I22" s="286">
        <v>23</v>
      </c>
      <c r="J22" s="286">
        <f t="shared" si="3"/>
        <v>7937</v>
      </c>
      <c r="L22" s="315"/>
      <c r="N22" s="19"/>
    </row>
    <row r="23" spans="1:14">
      <c r="A23" s="123">
        <v>10</v>
      </c>
      <c r="B23" s="126" t="s">
        <v>47</v>
      </c>
      <c r="C23" s="229">
        <f t="shared" si="1"/>
        <v>203</v>
      </c>
      <c r="D23" s="229">
        <v>152</v>
      </c>
      <c r="E23" s="229">
        <v>51</v>
      </c>
      <c r="F23" s="286">
        <v>360</v>
      </c>
      <c r="G23" s="286">
        <v>6780</v>
      </c>
      <c r="H23" s="286">
        <f t="shared" si="2"/>
        <v>7140</v>
      </c>
      <c r="I23" s="286">
        <v>21</v>
      </c>
      <c r="J23" s="286">
        <f t="shared" si="3"/>
        <v>7161</v>
      </c>
      <c r="L23" s="315"/>
      <c r="N23" s="19"/>
    </row>
    <row r="24" spans="1:14">
      <c r="A24" s="123">
        <v>11</v>
      </c>
      <c r="B24" s="126" t="s">
        <v>48</v>
      </c>
      <c r="C24" s="229">
        <f t="shared" si="1"/>
        <v>92</v>
      </c>
      <c r="D24" s="229">
        <v>92</v>
      </c>
      <c r="E24" s="229">
        <v>0</v>
      </c>
      <c r="F24" s="286">
        <v>1000</v>
      </c>
      <c r="G24" s="286">
        <v>2236</v>
      </c>
      <c r="H24" s="286">
        <f t="shared" si="2"/>
        <v>3236</v>
      </c>
      <c r="I24" s="286">
        <v>9</v>
      </c>
      <c r="J24" s="286">
        <f t="shared" si="3"/>
        <v>3245</v>
      </c>
      <c r="L24" s="315"/>
      <c r="N24" s="19"/>
    </row>
    <row r="25" spans="1:14">
      <c r="A25" s="123">
        <v>12</v>
      </c>
      <c r="B25" s="126" t="s">
        <v>49</v>
      </c>
      <c r="C25" s="229">
        <f t="shared" si="1"/>
        <v>186</v>
      </c>
      <c r="D25" s="229">
        <v>172</v>
      </c>
      <c r="E25" s="229">
        <v>14</v>
      </c>
      <c r="F25" s="286">
        <v>542</v>
      </c>
      <c r="G25" s="286">
        <v>6000</v>
      </c>
      <c r="H25" s="286">
        <f t="shared" si="2"/>
        <v>6542</v>
      </c>
      <c r="I25" s="286">
        <v>19</v>
      </c>
      <c r="J25" s="286">
        <f t="shared" si="3"/>
        <v>6561</v>
      </c>
      <c r="L25" s="315"/>
      <c r="N25" s="19"/>
    </row>
    <row r="26" spans="1:14">
      <c r="A26" s="123">
        <v>13</v>
      </c>
      <c r="B26" s="126" t="s">
        <v>74</v>
      </c>
      <c r="C26" s="229">
        <f t="shared" si="1"/>
        <v>32</v>
      </c>
      <c r="D26" s="229">
        <v>0</v>
      </c>
      <c r="E26" s="229">
        <v>32</v>
      </c>
      <c r="F26" s="286">
        <v>0</v>
      </c>
      <c r="G26" s="286">
        <v>1126</v>
      </c>
      <c r="H26" s="286">
        <f t="shared" si="2"/>
        <v>1126</v>
      </c>
      <c r="I26" s="286">
        <v>3</v>
      </c>
      <c r="J26" s="286">
        <f t="shared" si="3"/>
        <v>1129</v>
      </c>
      <c r="L26" s="315"/>
      <c r="N26" s="19"/>
    </row>
    <row r="27" spans="1:14">
      <c r="A27" s="123">
        <v>14</v>
      </c>
      <c r="B27" s="126" t="s">
        <v>50</v>
      </c>
      <c r="C27" s="229">
        <f t="shared" si="1"/>
        <v>67</v>
      </c>
      <c r="D27" s="229">
        <v>42</v>
      </c>
      <c r="E27" s="229">
        <v>25</v>
      </c>
      <c r="F27" s="286">
        <v>1000</v>
      </c>
      <c r="G27" s="286">
        <v>1357</v>
      </c>
      <c r="H27" s="286">
        <f t="shared" si="2"/>
        <v>2357</v>
      </c>
      <c r="I27" s="286">
        <v>7</v>
      </c>
      <c r="J27" s="286">
        <f t="shared" si="3"/>
        <v>2364</v>
      </c>
      <c r="L27" s="315"/>
      <c r="N27" s="19"/>
    </row>
    <row r="28" spans="1:14">
      <c r="A28" s="123">
        <v>15</v>
      </c>
      <c r="B28" s="126" t="s">
        <v>75</v>
      </c>
      <c r="C28" s="229">
        <f t="shared" si="1"/>
        <v>39</v>
      </c>
      <c r="D28" s="229">
        <v>0</v>
      </c>
      <c r="E28" s="229">
        <v>39</v>
      </c>
      <c r="F28" s="286">
        <v>0</v>
      </c>
      <c r="G28" s="286">
        <v>1372</v>
      </c>
      <c r="H28" s="286">
        <f t="shared" si="2"/>
        <v>1372</v>
      </c>
      <c r="I28" s="286">
        <v>4</v>
      </c>
      <c r="J28" s="286">
        <f t="shared" si="3"/>
        <v>1376</v>
      </c>
      <c r="L28" s="315"/>
      <c r="N28" s="19"/>
    </row>
    <row r="29" spans="1:14">
      <c r="A29" s="123">
        <v>16</v>
      </c>
      <c r="B29" s="126" t="s">
        <v>51</v>
      </c>
      <c r="C29" s="229">
        <f t="shared" si="1"/>
        <v>215</v>
      </c>
      <c r="D29" s="229">
        <v>176</v>
      </c>
      <c r="E29" s="229">
        <v>39</v>
      </c>
      <c r="F29" s="286">
        <v>4000</v>
      </c>
      <c r="G29" s="286">
        <f>2562+1000</f>
        <v>3562</v>
      </c>
      <c r="H29" s="286">
        <f t="shared" si="2"/>
        <v>7562</v>
      </c>
      <c r="I29" s="286">
        <v>23</v>
      </c>
      <c r="J29" s="286">
        <f t="shared" si="3"/>
        <v>7585</v>
      </c>
      <c r="L29" s="315"/>
      <c r="N29" s="19"/>
    </row>
    <row r="30" spans="1:14">
      <c r="A30" s="123">
        <v>17</v>
      </c>
      <c r="B30" s="126" t="s">
        <v>52</v>
      </c>
      <c r="C30" s="229">
        <f t="shared" si="1"/>
        <v>950</v>
      </c>
      <c r="D30" s="229">
        <v>950</v>
      </c>
      <c r="E30" s="229">
        <v>0</v>
      </c>
      <c r="F30" s="286">
        <v>12500</v>
      </c>
      <c r="G30" s="286">
        <v>20915</v>
      </c>
      <c r="H30" s="286">
        <f t="shared" si="2"/>
        <v>33415</v>
      </c>
      <c r="I30" s="286">
        <v>98</v>
      </c>
      <c r="J30" s="286">
        <f t="shared" si="3"/>
        <v>33513</v>
      </c>
      <c r="L30" s="315"/>
      <c r="N30" s="19"/>
    </row>
    <row r="31" spans="1:14">
      <c r="A31" s="123">
        <v>18</v>
      </c>
      <c r="B31" s="126" t="s">
        <v>53</v>
      </c>
      <c r="C31" s="229">
        <f t="shared" si="1"/>
        <v>276</v>
      </c>
      <c r="D31" s="229">
        <v>276</v>
      </c>
      <c r="E31" s="229">
        <v>0</v>
      </c>
      <c r="F31" s="286">
        <v>4000</v>
      </c>
      <c r="G31" s="286">
        <v>5708</v>
      </c>
      <c r="H31" s="286">
        <f t="shared" si="2"/>
        <v>9708</v>
      </c>
      <c r="I31" s="286">
        <v>28</v>
      </c>
      <c r="J31" s="286">
        <f t="shared" si="3"/>
        <v>9736</v>
      </c>
      <c r="L31" s="315"/>
      <c r="N31" s="19"/>
    </row>
    <row r="32" spans="1:14">
      <c r="A32" s="123">
        <v>19</v>
      </c>
      <c r="B32" s="126" t="s">
        <v>54</v>
      </c>
      <c r="C32" s="229">
        <f t="shared" si="1"/>
        <v>412</v>
      </c>
      <c r="D32" s="229">
        <v>412</v>
      </c>
      <c r="E32" s="229">
        <v>0</v>
      </c>
      <c r="F32" s="286">
        <v>5000</v>
      </c>
      <c r="G32" s="286">
        <v>9492</v>
      </c>
      <c r="H32" s="286">
        <f t="shared" si="2"/>
        <v>14492</v>
      </c>
      <c r="I32" s="286">
        <v>42</v>
      </c>
      <c r="J32" s="286">
        <f t="shared" si="3"/>
        <v>14534</v>
      </c>
      <c r="L32" s="315"/>
      <c r="N32" s="19"/>
    </row>
    <row r="33" spans="1:14">
      <c r="A33" s="123">
        <v>20</v>
      </c>
      <c r="B33" s="126" t="s">
        <v>305</v>
      </c>
      <c r="C33" s="229">
        <f t="shared" si="1"/>
        <v>17</v>
      </c>
      <c r="D33" s="229">
        <v>0</v>
      </c>
      <c r="E33" s="229">
        <v>17</v>
      </c>
      <c r="F33" s="286">
        <v>0</v>
      </c>
      <c r="G33" s="286">
        <v>598</v>
      </c>
      <c r="H33" s="286">
        <f t="shared" si="2"/>
        <v>598</v>
      </c>
      <c r="I33" s="286">
        <v>2</v>
      </c>
      <c r="J33" s="286">
        <f t="shared" si="3"/>
        <v>600</v>
      </c>
      <c r="L33" s="315"/>
      <c r="N33" s="19"/>
    </row>
    <row r="34" spans="1:14">
      <c r="A34" s="123">
        <v>21</v>
      </c>
      <c r="B34" s="176" t="s">
        <v>76</v>
      </c>
      <c r="C34" s="230">
        <f t="shared" si="1"/>
        <v>54</v>
      </c>
      <c r="D34" s="230">
        <v>0</v>
      </c>
      <c r="E34" s="230">
        <v>54</v>
      </c>
      <c r="F34" s="286">
        <v>0</v>
      </c>
      <c r="G34" s="286">
        <v>1899</v>
      </c>
      <c r="H34" s="286">
        <f t="shared" si="2"/>
        <v>1899</v>
      </c>
      <c r="I34" s="286">
        <v>6</v>
      </c>
      <c r="J34" s="286">
        <f t="shared" si="3"/>
        <v>1905</v>
      </c>
      <c r="L34" s="315"/>
      <c r="N34" s="19"/>
    </row>
    <row r="35" spans="1:14">
      <c r="A35" s="123">
        <v>22</v>
      </c>
      <c r="B35" s="176" t="s">
        <v>77</v>
      </c>
      <c r="C35" s="230">
        <f t="shared" si="1"/>
        <v>37</v>
      </c>
      <c r="D35" s="230">
        <v>0</v>
      </c>
      <c r="E35" s="230">
        <v>37</v>
      </c>
      <c r="F35" s="284">
        <v>0</v>
      </c>
      <c r="G35" s="284">
        <v>1301</v>
      </c>
      <c r="H35" s="284">
        <f t="shared" si="2"/>
        <v>1301</v>
      </c>
      <c r="I35" s="284">
        <v>4</v>
      </c>
      <c r="J35" s="284">
        <f t="shared" si="3"/>
        <v>1305</v>
      </c>
      <c r="L35" s="315"/>
      <c r="N35" s="19"/>
    </row>
    <row r="36" spans="1:14">
      <c r="A36" s="123">
        <v>23</v>
      </c>
      <c r="B36" s="176" t="s">
        <v>78</v>
      </c>
      <c r="C36" s="230">
        <f t="shared" si="1"/>
        <v>118</v>
      </c>
      <c r="D36" s="230">
        <v>0</v>
      </c>
      <c r="E36" s="230">
        <v>118</v>
      </c>
      <c r="F36" s="284">
        <v>0</v>
      </c>
      <c r="G36" s="284">
        <v>4151</v>
      </c>
      <c r="H36" s="284">
        <f t="shared" si="2"/>
        <v>4151</v>
      </c>
      <c r="I36" s="284">
        <v>12</v>
      </c>
      <c r="J36" s="284">
        <f t="shared" si="3"/>
        <v>4163</v>
      </c>
      <c r="L36" s="315"/>
      <c r="N36" s="19"/>
    </row>
    <row r="37" spans="1:14">
      <c r="A37" s="123">
        <v>24</v>
      </c>
      <c r="B37" s="176" t="s">
        <v>72</v>
      </c>
      <c r="C37" s="230">
        <f t="shared" si="1"/>
        <v>39</v>
      </c>
      <c r="D37" s="230">
        <v>0</v>
      </c>
      <c r="E37" s="230">
        <v>39</v>
      </c>
      <c r="F37" s="284">
        <v>0</v>
      </c>
      <c r="G37" s="284">
        <v>1372</v>
      </c>
      <c r="H37" s="284">
        <f t="shared" si="2"/>
        <v>1372</v>
      </c>
      <c r="I37" s="284">
        <v>4</v>
      </c>
      <c r="J37" s="284">
        <f t="shared" si="3"/>
        <v>1376</v>
      </c>
      <c r="L37" s="315"/>
      <c r="N37" s="19"/>
    </row>
    <row r="38" spans="1:14">
      <c r="A38" s="123">
        <v>25</v>
      </c>
      <c r="B38" s="176" t="s">
        <v>79</v>
      </c>
      <c r="C38" s="230">
        <f t="shared" si="1"/>
        <v>88</v>
      </c>
      <c r="D38" s="230">
        <v>0</v>
      </c>
      <c r="E38" s="230">
        <v>88</v>
      </c>
      <c r="F38" s="284">
        <v>0</v>
      </c>
      <c r="G38" s="284">
        <v>3095</v>
      </c>
      <c r="H38" s="284">
        <f t="shared" si="2"/>
        <v>3095</v>
      </c>
      <c r="I38" s="284">
        <v>9</v>
      </c>
      <c r="J38" s="284">
        <f t="shared" si="3"/>
        <v>3104</v>
      </c>
      <c r="L38" s="315"/>
      <c r="N38" s="19"/>
    </row>
    <row r="39" spans="1:14">
      <c r="A39" s="123">
        <v>26</v>
      </c>
      <c r="B39" s="176" t="s">
        <v>80</v>
      </c>
      <c r="C39" s="230">
        <f t="shared" si="1"/>
        <v>82</v>
      </c>
      <c r="D39" s="230">
        <v>0</v>
      </c>
      <c r="E39" s="230">
        <v>82</v>
      </c>
      <c r="F39" s="284">
        <v>0</v>
      </c>
      <c r="G39" s="284">
        <v>2884</v>
      </c>
      <c r="H39" s="284">
        <f t="shared" si="2"/>
        <v>2884</v>
      </c>
      <c r="I39" s="284">
        <v>9</v>
      </c>
      <c r="J39" s="284">
        <f t="shared" si="3"/>
        <v>2893</v>
      </c>
      <c r="L39" s="315"/>
      <c r="N39" s="19"/>
    </row>
    <row r="40" spans="1:14">
      <c r="A40" s="123">
        <v>27</v>
      </c>
      <c r="B40" s="176" t="s">
        <v>55</v>
      </c>
      <c r="C40" s="230">
        <f t="shared" si="1"/>
        <v>702</v>
      </c>
      <c r="D40" s="230">
        <v>702</v>
      </c>
      <c r="E40" s="230">
        <v>0</v>
      </c>
      <c r="F40" s="284">
        <v>8000</v>
      </c>
      <c r="G40" s="284">
        <v>16692</v>
      </c>
      <c r="H40" s="284">
        <f t="shared" si="2"/>
        <v>24692</v>
      </c>
      <c r="I40" s="284">
        <v>72</v>
      </c>
      <c r="J40" s="284">
        <f t="shared" si="3"/>
        <v>24764</v>
      </c>
      <c r="L40" s="315"/>
      <c r="N40" s="19"/>
    </row>
    <row r="41" spans="1:14">
      <c r="A41" s="123">
        <v>28</v>
      </c>
      <c r="B41" s="176" t="s">
        <v>56</v>
      </c>
      <c r="C41" s="230">
        <f t="shared" si="1"/>
        <v>155</v>
      </c>
      <c r="D41" s="230">
        <v>137</v>
      </c>
      <c r="E41" s="230">
        <v>18</v>
      </c>
      <c r="F41" s="284">
        <v>2352</v>
      </c>
      <c r="G41" s="284">
        <v>3100</v>
      </c>
      <c r="H41" s="284">
        <f t="shared" si="2"/>
        <v>5452</v>
      </c>
      <c r="I41" s="284">
        <v>16</v>
      </c>
      <c r="J41" s="284">
        <f t="shared" si="3"/>
        <v>5468</v>
      </c>
      <c r="L41" s="315"/>
      <c r="N41" s="19"/>
    </row>
    <row r="42" spans="1:14">
      <c r="A42" s="123">
        <v>29</v>
      </c>
      <c r="B42" s="176" t="s">
        <v>57</v>
      </c>
      <c r="C42" s="230">
        <f t="shared" si="1"/>
        <v>101</v>
      </c>
      <c r="D42" s="230">
        <v>83</v>
      </c>
      <c r="E42" s="230">
        <v>18</v>
      </c>
      <c r="F42" s="284">
        <v>1000</v>
      </c>
      <c r="G42" s="284">
        <v>2553</v>
      </c>
      <c r="H42" s="284">
        <f t="shared" si="2"/>
        <v>3553</v>
      </c>
      <c r="I42" s="284">
        <v>10</v>
      </c>
      <c r="J42" s="284">
        <f t="shared" si="3"/>
        <v>3563</v>
      </c>
      <c r="L42" s="315"/>
      <c r="N42" s="19"/>
    </row>
    <row r="43" spans="1:14">
      <c r="A43" s="125">
        <v>30</v>
      </c>
      <c r="B43" s="177" t="s">
        <v>58</v>
      </c>
      <c r="C43" s="231">
        <f t="shared" si="1"/>
        <v>448</v>
      </c>
      <c r="D43" s="231">
        <v>448</v>
      </c>
      <c r="E43" s="231">
        <v>0</v>
      </c>
      <c r="F43" s="287">
        <v>6000</v>
      </c>
      <c r="G43" s="287">
        <v>9758</v>
      </c>
      <c r="H43" s="287">
        <f t="shared" si="2"/>
        <v>15758</v>
      </c>
      <c r="I43" s="287">
        <v>46</v>
      </c>
      <c r="J43" s="287">
        <f t="shared" si="3"/>
        <v>15804</v>
      </c>
      <c r="L43" s="315"/>
      <c r="N43" s="19"/>
    </row>
    <row r="44" spans="1:14">
      <c r="A44" s="30"/>
    </row>
    <row r="45" spans="1:14">
      <c r="A45" s="30"/>
    </row>
    <row r="46" spans="1:14">
      <c r="A46" s="30"/>
      <c r="B46" s="17" t="s">
        <v>917</v>
      </c>
    </row>
    <row r="47" spans="1:14">
      <c r="A47" s="30"/>
    </row>
    <row r="48" spans="1:14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  <row r="72" spans="1:1">
      <c r="A72" s="30"/>
    </row>
    <row r="73" spans="1:1">
      <c r="A73" s="30"/>
    </row>
    <row r="74" spans="1:1">
      <c r="A74" s="30"/>
    </row>
    <row r="75" spans="1:1">
      <c r="A75" s="30"/>
    </row>
    <row r="76" spans="1:1">
      <c r="A76" s="30"/>
    </row>
    <row r="77" spans="1:1">
      <c r="A77" s="30"/>
    </row>
    <row r="78" spans="1:1">
      <c r="A78" s="30"/>
    </row>
    <row r="79" spans="1:1">
      <c r="A79" s="30"/>
    </row>
    <row r="80" spans="1:1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</sheetData>
  <mergeCells count="4">
    <mergeCell ref="A7:I7"/>
    <mergeCell ref="A8:I8"/>
    <mergeCell ref="A9:H9"/>
    <mergeCell ref="H5:J5"/>
  </mergeCells>
  <pageMargins left="0.70866141732283505" right="0.31496062992126" top="0.74803149606299202" bottom="0.74803149606299202" header="0.31496062992126" footer="0.31496062992126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1"/>
  <sheetViews>
    <sheetView workbookViewId="0">
      <selection activeCell="H17" sqref="H17"/>
    </sheetView>
  </sheetViews>
  <sheetFormatPr defaultRowHeight="13.2" outlineLevelCol="1"/>
  <cols>
    <col min="1" max="1" width="5.5546875" style="21" customWidth="1"/>
    <col min="2" max="2" width="68.109375" style="21" customWidth="1"/>
    <col min="3" max="3" width="10.109375" style="21" customWidth="1"/>
    <col min="4" max="4" width="12.33203125" style="21" hidden="1" customWidth="1" outlineLevel="1"/>
    <col min="5" max="5" width="10.6640625" style="21" hidden="1" customWidth="1" outlineLevel="1"/>
    <col min="6" max="6" width="11" style="21" customWidth="1" collapsed="1"/>
    <col min="7" max="7" width="8.88671875" style="21"/>
    <col min="8" max="8" width="25" style="21" customWidth="1"/>
    <col min="9" max="233" width="8.88671875" style="21"/>
    <col min="234" max="234" width="7.5546875" style="21" customWidth="1"/>
    <col min="235" max="235" width="40.33203125" style="21" customWidth="1"/>
    <col min="236" max="236" width="14.33203125" style="21" customWidth="1"/>
    <col min="237" max="237" width="13.44140625" style="21" customWidth="1"/>
    <col min="238" max="238" width="13.109375" style="21" customWidth="1"/>
    <col min="239" max="241" width="0" style="21" hidden="1" customWidth="1"/>
    <col min="242" max="242" width="15.109375" style="21" customWidth="1"/>
    <col min="243" max="489" width="8.88671875" style="21"/>
    <col min="490" max="490" width="7.5546875" style="21" customWidth="1"/>
    <col min="491" max="491" width="40.33203125" style="21" customWidth="1"/>
    <col min="492" max="492" width="14.33203125" style="21" customWidth="1"/>
    <col min="493" max="493" width="13.44140625" style="21" customWidth="1"/>
    <col min="494" max="494" width="13.109375" style="21" customWidth="1"/>
    <col min="495" max="497" width="0" style="21" hidden="1" customWidth="1"/>
    <col min="498" max="498" width="15.109375" style="21" customWidth="1"/>
    <col min="499" max="745" width="8.88671875" style="21"/>
    <col min="746" max="746" width="7.5546875" style="21" customWidth="1"/>
    <col min="747" max="747" width="40.33203125" style="21" customWidth="1"/>
    <col min="748" max="748" width="14.33203125" style="21" customWidth="1"/>
    <col min="749" max="749" width="13.44140625" style="21" customWidth="1"/>
    <col min="750" max="750" width="13.109375" style="21" customWidth="1"/>
    <col min="751" max="753" width="0" style="21" hidden="1" customWidth="1"/>
    <col min="754" max="754" width="15.109375" style="21" customWidth="1"/>
    <col min="755" max="1001" width="8.88671875" style="21"/>
    <col min="1002" max="1002" width="7.5546875" style="21" customWidth="1"/>
    <col min="1003" max="1003" width="40.33203125" style="21" customWidth="1"/>
    <col min="1004" max="1004" width="14.33203125" style="21" customWidth="1"/>
    <col min="1005" max="1005" width="13.44140625" style="21" customWidth="1"/>
    <col min="1006" max="1006" width="13.109375" style="21" customWidth="1"/>
    <col min="1007" max="1009" width="0" style="21" hidden="1" customWidth="1"/>
    <col min="1010" max="1010" width="15.109375" style="21" customWidth="1"/>
    <col min="1011" max="1257" width="8.88671875" style="21"/>
    <col min="1258" max="1258" width="7.5546875" style="21" customWidth="1"/>
    <col min="1259" max="1259" width="40.33203125" style="21" customWidth="1"/>
    <col min="1260" max="1260" width="14.33203125" style="21" customWidth="1"/>
    <col min="1261" max="1261" width="13.44140625" style="21" customWidth="1"/>
    <col min="1262" max="1262" width="13.109375" style="21" customWidth="1"/>
    <col min="1263" max="1265" width="0" style="21" hidden="1" customWidth="1"/>
    <col min="1266" max="1266" width="15.109375" style="21" customWidth="1"/>
    <col min="1267" max="1513" width="8.88671875" style="21"/>
    <col min="1514" max="1514" width="7.5546875" style="21" customWidth="1"/>
    <col min="1515" max="1515" width="40.33203125" style="21" customWidth="1"/>
    <col min="1516" max="1516" width="14.33203125" style="21" customWidth="1"/>
    <col min="1517" max="1517" width="13.44140625" style="21" customWidth="1"/>
    <col min="1518" max="1518" width="13.109375" style="21" customWidth="1"/>
    <col min="1519" max="1521" width="0" style="21" hidden="1" customWidth="1"/>
    <col min="1522" max="1522" width="15.109375" style="21" customWidth="1"/>
    <col min="1523" max="1769" width="8.88671875" style="21"/>
    <col min="1770" max="1770" width="7.5546875" style="21" customWidth="1"/>
    <col min="1771" max="1771" width="40.33203125" style="21" customWidth="1"/>
    <col min="1772" max="1772" width="14.33203125" style="21" customWidth="1"/>
    <col min="1773" max="1773" width="13.44140625" style="21" customWidth="1"/>
    <col min="1774" max="1774" width="13.109375" style="21" customWidth="1"/>
    <col min="1775" max="1777" width="0" style="21" hidden="1" customWidth="1"/>
    <col min="1778" max="1778" width="15.109375" style="21" customWidth="1"/>
    <col min="1779" max="2025" width="8.88671875" style="21"/>
    <col min="2026" max="2026" width="7.5546875" style="21" customWidth="1"/>
    <col min="2027" max="2027" width="40.33203125" style="21" customWidth="1"/>
    <col min="2028" max="2028" width="14.33203125" style="21" customWidth="1"/>
    <col min="2029" max="2029" width="13.44140625" style="21" customWidth="1"/>
    <col min="2030" max="2030" width="13.109375" style="21" customWidth="1"/>
    <col min="2031" max="2033" width="0" style="21" hidden="1" customWidth="1"/>
    <col min="2034" max="2034" width="15.109375" style="21" customWidth="1"/>
    <col min="2035" max="2281" width="8.88671875" style="21"/>
    <col min="2282" max="2282" width="7.5546875" style="21" customWidth="1"/>
    <col min="2283" max="2283" width="40.33203125" style="21" customWidth="1"/>
    <col min="2284" max="2284" width="14.33203125" style="21" customWidth="1"/>
    <col min="2285" max="2285" width="13.44140625" style="21" customWidth="1"/>
    <col min="2286" max="2286" width="13.109375" style="21" customWidth="1"/>
    <col min="2287" max="2289" width="0" style="21" hidden="1" customWidth="1"/>
    <col min="2290" max="2290" width="15.109375" style="21" customWidth="1"/>
    <col min="2291" max="2537" width="8.88671875" style="21"/>
    <col min="2538" max="2538" width="7.5546875" style="21" customWidth="1"/>
    <col min="2539" max="2539" width="40.33203125" style="21" customWidth="1"/>
    <col min="2540" max="2540" width="14.33203125" style="21" customWidth="1"/>
    <col min="2541" max="2541" width="13.44140625" style="21" customWidth="1"/>
    <col min="2542" max="2542" width="13.109375" style="21" customWidth="1"/>
    <col min="2543" max="2545" width="0" style="21" hidden="1" customWidth="1"/>
    <col min="2546" max="2546" width="15.109375" style="21" customWidth="1"/>
    <col min="2547" max="2793" width="8.88671875" style="21"/>
    <col min="2794" max="2794" width="7.5546875" style="21" customWidth="1"/>
    <col min="2795" max="2795" width="40.33203125" style="21" customWidth="1"/>
    <col min="2796" max="2796" width="14.33203125" style="21" customWidth="1"/>
    <col min="2797" max="2797" width="13.44140625" style="21" customWidth="1"/>
    <col min="2798" max="2798" width="13.109375" style="21" customWidth="1"/>
    <col min="2799" max="2801" width="0" style="21" hidden="1" customWidth="1"/>
    <col min="2802" max="2802" width="15.109375" style="21" customWidth="1"/>
    <col min="2803" max="3049" width="8.88671875" style="21"/>
    <col min="3050" max="3050" width="7.5546875" style="21" customWidth="1"/>
    <col min="3051" max="3051" width="40.33203125" style="21" customWidth="1"/>
    <col min="3052" max="3052" width="14.33203125" style="21" customWidth="1"/>
    <col min="3053" max="3053" width="13.44140625" style="21" customWidth="1"/>
    <col min="3054" max="3054" width="13.109375" style="21" customWidth="1"/>
    <col min="3055" max="3057" width="0" style="21" hidden="1" customWidth="1"/>
    <col min="3058" max="3058" width="15.109375" style="21" customWidth="1"/>
    <col min="3059" max="3305" width="8.88671875" style="21"/>
    <col min="3306" max="3306" width="7.5546875" style="21" customWidth="1"/>
    <col min="3307" max="3307" width="40.33203125" style="21" customWidth="1"/>
    <col min="3308" max="3308" width="14.33203125" style="21" customWidth="1"/>
    <col min="3309" max="3309" width="13.44140625" style="21" customWidth="1"/>
    <col min="3310" max="3310" width="13.109375" style="21" customWidth="1"/>
    <col min="3311" max="3313" width="0" style="21" hidden="1" customWidth="1"/>
    <col min="3314" max="3314" width="15.109375" style="21" customWidth="1"/>
    <col min="3315" max="3561" width="8.88671875" style="21"/>
    <col min="3562" max="3562" width="7.5546875" style="21" customWidth="1"/>
    <col min="3563" max="3563" width="40.33203125" style="21" customWidth="1"/>
    <col min="3564" max="3564" width="14.33203125" style="21" customWidth="1"/>
    <col min="3565" max="3565" width="13.44140625" style="21" customWidth="1"/>
    <col min="3566" max="3566" width="13.109375" style="21" customWidth="1"/>
    <col min="3567" max="3569" width="0" style="21" hidden="1" customWidth="1"/>
    <col min="3570" max="3570" width="15.109375" style="21" customWidth="1"/>
    <col min="3571" max="3817" width="8.88671875" style="21"/>
    <col min="3818" max="3818" width="7.5546875" style="21" customWidth="1"/>
    <col min="3819" max="3819" width="40.33203125" style="21" customWidth="1"/>
    <col min="3820" max="3820" width="14.33203125" style="21" customWidth="1"/>
    <col min="3821" max="3821" width="13.44140625" style="21" customWidth="1"/>
    <col min="3822" max="3822" width="13.109375" style="21" customWidth="1"/>
    <col min="3823" max="3825" width="0" style="21" hidden="1" customWidth="1"/>
    <col min="3826" max="3826" width="15.109375" style="21" customWidth="1"/>
    <col min="3827" max="4073" width="8.88671875" style="21"/>
    <col min="4074" max="4074" width="7.5546875" style="21" customWidth="1"/>
    <col min="4075" max="4075" width="40.33203125" style="21" customWidth="1"/>
    <col min="4076" max="4076" width="14.33203125" style="21" customWidth="1"/>
    <col min="4077" max="4077" width="13.44140625" style="21" customWidth="1"/>
    <col min="4078" max="4078" width="13.109375" style="21" customWidth="1"/>
    <col min="4079" max="4081" width="0" style="21" hidden="1" customWidth="1"/>
    <col min="4082" max="4082" width="15.109375" style="21" customWidth="1"/>
    <col min="4083" max="4329" width="8.88671875" style="21"/>
    <col min="4330" max="4330" width="7.5546875" style="21" customWidth="1"/>
    <col min="4331" max="4331" width="40.33203125" style="21" customWidth="1"/>
    <col min="4332" max="4332" width="14.33203125" style="21" customWidth="1"/>
    <col min="4333" max="4333" width="13.44140625" style="21" customWidth="1"/>
    <col min="4334" max="4334" width="13.109375" style="21" customWidth="1"/>
    <col min="4335" max="4337" width="0" style="21" hidden="1" customWidth="1"/>
    <col min="4338" max="4338" width="15.109375" style="21" customWidth="1"/>
    <col min="4339" max="4585" width="8.88671875" style="21"/>
    <col min="4586" max="4586" width="7.5546875" style="21" customWidth="1"/>
    <col min="4587" max="4587" width="40.33203125" style="21" customWidth="1"/>
    <col min="4588" max="4588" width="14.33203125" style="21" customWidth="1"/>
    <col min="4589" max="4589" width="13.44140625" style="21" customWidth="1"/>
    <col min="4590" max="4590" width="13.109375" style="21" customWidth="1"/>
    <col min="4591" max="4593" width="0" style="21" hidden="1" customWidth="1"/>
    <col min="4594" max="4594" width="15.109375" style="21" customWidth="1"/>
    <col min="4595" max="4841" width="8.88671875" style="21"/>
    <col min="4842" max="4842" width="7.5546875" style="21" customWidth="1"/>
    <col min="4843" max="4843" width="40.33203125" style="21" customWidth="1"/>
    <col min="4844" max="4844" width="14.33203125" style="21" customWidth="1"/>
    <col min="4845" max="4845" width="13.44140625" style="21" customWidth="1"/>
    <col min="4846" max="4846" width="13.109375" style="21" customWidth="1"/>
    <col min="4847" max="4849" width="0" style="21" hidden="1" customWidth="1"/>
    <col min="4850" max="4850" width="15.109375" style="21" customWidth="1"/>
    <col min="4851" max="5097" width="8.88671875" style="21"/>
    <col min="5098" max="5098" width="7.5546875" style="21" customWidth="1"/>
    <col min="5099" max="5099" width="40.33203125" style="21" customWidth="1"/>
    <col min="5100" max="5100" width="14.33203125" style="21" customWidth="1"/>
    <col min="5101" max="5101" width="13.44140625" style="21" customWidth="1"/>
    <col min="5102" max="5102" width="13.109375" style="21" customWidth="1"/>
    <col min="5103" max="5105" width="0" style="21" hidden="1" customWidth="1"/>
    <col min="5106" max="5106" width="15.109375" style="21" customWidth="1"/>
    <col min="5107" max="5353" width="8.88671875" style="21"/>
    <col min="5354" max="5354" width="7.5546875" style="21" customWidth="1"/>
    <col min="5355" max="5355" width="40.33203125" style="21" customWidth="1"/>
    <col min="5356" max="5356" width="14.33203125" style="21" customWidth="1"/>
    <col min="5357" max="5357" width="13.44140625" style="21" customWidth="1"/>
    <col min="5358" max="5358" width="13.109375" style="21" customWidth="1"/>
    <col min="5359" max="5361" width="0" style="21" hidden="1" customWidth="1"/>
    <col min="5362" max="5362" width="15.109375" style="21" customWidth="1"/>
    <col min="5363" max="5609" width="8.88671875" style="21"/>
    <col min="5610" max="5610" width="7.5546875" style="21" customWidth="1"/>
    <col min="5611" max="5611" width="40.33203125" style="21" customWidth="1"/>
    <col min="5612" max="5612" width="14.33203125" style="21" customWidth="1"/>
    <col min="5613" max="5613" width="13.44140625" style="21" customWidth="1"/>
    <col min="5614" max="5614" width="13.109375" style="21" customWidth="1"/>
    <col min="5615" max="5617" width="0" style="21" hidden="1" customWidth="1"/>
    <col min="5618" max="5618" width="15.109375" style="21" customWidth="1"/>
    <col min="5619" max="5865" width="8.88671875" style="21"/>
    <col min="5866" max="5866" width="7.5546875" style="21" customWidth="1"/>
    <col min="5867" max="5867" width="40.33203125" style="21" customWidth="1"/>
    <col min="5868" max="5868" width="14.33203125" style="21" customWidth="1"/>
    <col min="5869" max="5869" width="13.44140625" style="21" customWidth="1"/>
    <col min="5870" max="5870" width="13.109375" style="21" customWidth="1"/>
    <col min="5871" max="5873" width="0" style="21" hidden="1" customWidth="1"/>
    <col min="5874" max="5874" width="15.109375" style="21" customWidth="1"/>
    <col min="5875" max="6121" width="8.88671875" style="21"/>
    <col min="6122" max="6122" width="7.5546875" style="21" customWidth="1"/>
    <col min="6123" max="6123" width="40.33203125" style="21" customWidth="1"/>
    <col min="6124" max="6124" width="14.33203125" style="21" customWidth="1"/>
    <col min="6125" max="6125" width="13.44140625" style="21" customWidth="1"/>
    <col min="6126" max="6126" width="13.109375" style="21" customWidth="1"/>
    <col min="6127" max="6129" width="0" style="21" hidden="1" customWidth="1"/>
    <col min="6130" max="6130" width="15.109375" style="21" customWidth="1"/>
    <col min="6131" max="6377" width="8.88671875" style="21"/>
    <col min="6378" max="6378" width="7.5546875" style="21" customWidth="1"/>
    <col min="6379" max="6379" width="40.33203125" style="21" customWidth="1"/>
    <col min="6380" max="6380" width="14.33203125" style="21" customWidth="1"/>
    <col min="6381" max="6381" width="13.44140625" style="21" customWidth="1"/>
    <col min="6382" max="6382" width="13.109375" style="21" customWidth="1"/>
    <col min="6383" max="6385" width="0" style="21" hidden="1" customWidth="1"/>
    <col min="6386" max="6386" width="15.109375" style="21" customWidth="1"/>
    <col min="6387" max="6633" width="8.88671875" style="21"/>
    <col min="6634" max="6634" width="7.5546875" style="21" customWidth="1"/>
    <col min="6635" max="6635" width="40.33203125" style="21" customWidth="1"/>
    <col min="6636" max="6636" width="14.33203125" style="21" customWidth="1"/>
    <col min="6637" max="6637" width="13.44140625" style="21" customWidth="1"/>
    <col min="6638" max="6638" width="13.109375" style="21" customWidth="1"/>
    <col min="6639" max="6641" width="0" style="21" hidden="1" customWidth="1"/>
    <col min="6642" max="6642" width="15.109375" style="21" customWidth="1"/>
    <col min="6643" max="6889" width="8.88671875" style="21"/>
    <col min="6890" max="6890" width="7.5546875" style="21" customWidth="1"/>
    <col min="6891" max="6891" width="40.33203125" style="21" customWidth="1"/>
    <col min="6892" max="6892" width="14.33203125" style="21" customWidth="1"/>
    <col min="6893" max="6893" width="13.44140625" style="21" customWidth="1"/>
    <col min="6894" max="6894" width="13.109375" style="21" customWidth="1"/>
    <col min="6895" max="6897" width="0" style="21" hidden="1" customWidth="1"/>
    <col min="6898" max="6898" width="15.109375" style="21" customWidth="1"/>
    <col min="6899" max="7145" width="8.88671875" style="21"/>
    <col min="7146" max="7146" width="7.5546875" style="21" customWidth="1"/>
    <col min="7147" max="7147" width="40.33203125" style="21" customWidth="1"/>
    <col min="7148" max="7148" width="14.33203125" style="21" customWidth="1"/>
    <col min="7149" max="7149" width="13.44140625" style="21" customWidth="1"/>
    <col min="7150" max="7150" width="13.109375" style="21" customWidth="1"/>
    <col min="7151" max="7153" width="0" style="21" hidden="1" customWidth="1"/>
    <col min="7154" max="7154" width="15.109375" style="21" customWidth="1"/>
    <col min="7155" max="7401" width="8.88671875" style="21"/>
    <col min="7402" max="7402" width="7.5546875" style="21" customWidth="1"/>
    <col min="7403" max="7403" width="40.33203125" style="21" customWidth="1"/>
    <col min="7404" max="7404" width="14.33203125" style="21" customWidth="1"/>
    <col min="7405" max="7405" width="13.44140625" style="21" customWidth="1"/>
    <col min="7406" max="7406" width="13.109375" style="21" customWidth="1"/>
    <col min="7407" max="7409" width="0" style="21" hidden="1" customWidth="1"/>
    <col min="7410" max="7410" width="15.109375" style="21" customWidth="1"/>
    <col min="7411" max="7657" width="8.88671875" style="21"/>
    <col min="7658" max="7658" width="7.5546875" style="21" customWidth="1"/>
    <col min="7659" max="7659" width="40.33203125" style="21" customWidth="1"/>
    <col min="7660" max="7660" width="14.33203125" style="21" customWidth="1"/>
    <col min="7661" max="7661" width="13.44140625" style="21" customWidth="1"/>
    <col min="7662" max="7662" width="13.109375" style="21" customWidth="1"/>
    <col min="7663" max="7665" width="0" style="21" hidden="1" customWidth="1"/>
    <col min="7666" max="7666" width="15.109375" style="21" customWidth="1"/>
    <col min="7667" max="7913" width="8.88671875" style="21"/>
    <col min="7914" max="7914" width="7.5546875" style="21" customWidth="1"/>
    <col min="7915" max="7915" width="40.33203125" style="21" customWidth="1"/>
    <col min="7916" max="7916" width="14.33203125" style="21" customWidth="1"/>
    <col min="7917" max="7917" width="13.44140625" style="21" customWidth="1"/>
    <col min="7918" max="7918" width="13.109375" style="21" customWidth="1"/>
    <col min="7919" max="7921" width="0" style="21" hidden="1" customWidth="1"/>
    <col min="7922" max="7922" width="15.109375" style="21" customWidth="1"/>
    <col min="7923" max="8169" width="8.88671875" style="21"/>
    <col min="8170" max="8170" width="7.5546875" style="21" customWidth="1"/>
    <col min="8171" max="8171" width="40.33203125" style="21" customWidth="1"/>
    <col min="8172" max="8172" width="14.33203125" style="21" customWidth="1"/>
    <col min="8173" max="8173" width="13.44140625" style="21" customWidth="1"/>
    <col min="8174" max="8174" width="13.109375" style="21" customWidth="1"/>
    <col min="8175" max="8177" width="0" style="21" hidden="1" customWidth="1"/>
    <col min="8178" max="8178" width="15.109375" style="21" customWidth="1"/>
    <col min="8179" max="8425" width="8.88671875" style="21"/>
    <col min="8426" max="8426" width="7.5546875" style="21" customWidth="1"/>
    <col min="8427" max="8427" width="40.33203125" style="21" customWidth="1"/>
    <col min="8428" max="8428" width="14.33203125" style="21" customWidth="1"/>
    <col min="8429" max="8429" width="13.44140625" style="21" customWidth="1"/>
    <col min="8430" max="8430" width="13.109375" style="21" customWidth="1"/>
    <col min="8431" max="8433" width="0" style="21" hidden="1" customWidth="1"/>
    <col min="8434" max="8434" width="15.109375" style="21" customWidth="1"/>
    <col min="8435" max="8681" width="8.88671875" style="21"/>
    <col min="8682" max="8682" width="7.5546875" style="21" customWidth="1"/>
    <col min="8683" max="8683" width="40.33203125" style="21" customWidth="1"/>
    <col min="8684" max="8684" width="14.33203125" style="21" customWidth="1"/>
    <col min="8685" max="8685" width="13.44140625" style="21" customWidth="1"/>
    <col min="8686" max="8686" width="13.109375" style="21" customWidth="1"/>
    <col min="8687" max="8689" width="0" style="21" hidden="1" customWidth="1"/>
    <col min="8690" max="8690" width="15.109375" style="21" customWidth="1"/>
    <col min="8691" max="8937" width="8.88671875" style="21"/>
    <col min="8938" max="8938" width="7.5546875" style="21" customWidth="1"/>
    <col min="8939" max="8939" width="40.33203125" style="21" customWidth="1"/>
    <col min="8940" max="8940" width="14.33203125" style="21" customWidth="1"/>
    <col min="8941" max="8941" width="13.44140625" style="21" customWidth="1"/>
    <col min="8942" max="8942" width="13.109375" style="21" customWidth="1"/>
    <col min="8943" max="8945" width="0" style="21" hidden="1" customWidth="1"/>
    <col min="8946" max="8946" width="15.109375" style="21" customWidth="1"/>
    <col min="8947" max="9193" width="8.88671875" style="21"/>
    <col min="9194" max="9194" width="7.5546875" style="21" customWidth="1"/>
    <col min="9195" max="9195" width="40.33203125" style="21" customWidth="1"/>
    <col min="9196" max="9196" width="14.33203125" style="21" customWidth="1"/>
    <col min="9197" max="9197" width="13.44140625" style="21" customWidth="1"/>
    <col min="9198" max="9198" width="13.109375" style="21" customWidth="1"/>
    <col min="9199" max="9201" width="0" style="21" hidden="1" customWidth="1"/>
    <col min="9202" max="9202" width="15.109375" style="21" customWidth="1"/>
    <col min="9203" max="9449" width="8.88671875" style="21"/>
    <col min="9450" max="9450" width="7.5546875" style="21" customWidth="1"/>
    <col min="9451" max="9451" width="40.33203125" style="21" customWidth="1"/>
    <col min="9452" max="9452" width="14.33203125" style="21" customWidth="1"/>
    <col min="9453" max="9453" width="13.44140625" style="21" customWidth="1"/>
    <col min="9454" max="9454" width="13.109375" style="21" customWidth="1"/>
    <col min="9455" max="9457" width="0" style="21" hidden="1" customWidth="1"/>
    <col min="9458" max="9458" width="15.109375" style="21" customWidth="1"/>
    <col min="9459" max="9705" width="8.88671875" style="21"/>
    <col min="9706" max="9706" width="7.5546875" style="21" customWidth="1"/>
    <col min="9707" max="9707" width="40.33203125" style="21" customWidth="1"/>
    <col min="9708" max="9708" width="14.33203125" style="21" customWidth="1"/>
    <col min="9709" max="9709" width="13.44140625" style="21" customWidth="1"/>
    <col min="9710" max="9710" width="13.109375" style="21" customWidth="1"/>
    <col min="9711" max="9713" width="0" style="21" hidden="1" customWidth="1"/>
    <col min="9714" max="9714" width="15.109375" style="21" customWidth="1"/>
    <col min="9715" max="9961" width="8.88671875" style="21"/>
    <col min="9962" max="9962" width="7.5546875" style="21" customWidth="1"/>
    <col min="9963" max="9963" width="40.33203125" style="21" customWidth="1"/>
    <col min="9964" max="9964" width="14.33203125" style="21" customWidth="1"/>
    <col min="9965" max="9965" width="13.44140625" style="21" customWidth="1"/>
    <col min="9966" max="9966" width="13.109375" style="21" customWidth="1"/>
    <col min="9967" max="9969" width="0" style="21" hidden="1" customWidth="1"/>
    <col min="9970" max="9970" width="15.109375" style="21" customWidth="1"/>
    <col min="9971" max="10217" width="8.88671875" style="21"/>
    <col min="10218" max="10218" width="7.5546875" style="21" customWidth="1"/>
    <col min="10219" max="10219" width="40.33203125" style="21" customWidth="1"/>
    <col min="10220" max="10220" width="14.33203125" style="21" customWidth="1"/>
    <col min="10221" max="10221" width="13.44140625" style="21" customWidth="1"/>
    <col min="10222" max="10222" width="13.109375" style="21" customWidth="1"/>
    <col min="10223" max="10225" width="0" style="21" hidden="1" customWidth="1"/>
    <col min="10226" max="10226" width="15.109375" style="21" customWidth="1"/>
    <col min="10227" max="10473" width="8.88671875" style="21"/>
    <col min="10474" max="10474" width="7.5546875" style="21" customWidth="1"/>
    <col min="10475" max="10475" width="40.33203125" style="21" customWidth="1"/>
    <col min="10476" max="10476" width="14.33203125" style="21" customWidth="1"/>
    <col min="10477" max="10477" width="13.44140625" style="21" customWidth="1"/>
    <col min="10478" max="10478" width="13.109375" style="21" customWidth="1"/>
    <col min="10479" max="10481" width="0" style="21" hidden="1" customWidth="1"/>
    <col min="10482" max="10482" width="15.109375" style="21" customWidth="1"/>
    <col min="10483" max="10729" width="8.88671875" style="21"/>
    <col min="10730" max="10730" width="7.5546875" style="21" customWidth="1"/>
    <col min="10731" max="10731" width="40.33203125" style="21" customWidth="1"/>
    <col min="10732" max="10732" width="14.33203125" style="21" customWidth="1"/>
    <col min="10733" max="10733" width="13.44140625" style="21" customWidth="1"/>
    <col min="10734" max="10734" width="13.109375" style="21" customWidth="1"/>
    <col min="10735" max="10737" width="0" style="21" hidden="1" customWidth="1"/>
    <col min="10738" max="10738" width="15.109375" style="21" customWidth="1"/>
    <col min="10739" max="10985" width="8.88671875" style="21"/>
    <col min="10986" max="10986" width="7.5546875" style="21" customWidth="1"/>
    <col min="10987" max="10987" width="40.33203125" style="21" customWidth="1"/>
    <col min="10988" max="10988" width="14.33203125" style="21" customWidth="1"/>
    <col min="10989" max="10989" width="13.44140625" style="21" customWidth="1"/>
    <col min="10990" max="10990" width="13.109375" style="21" customWidth="1"/>
    <col min="10991" max="10993" width="0" style="21" hidden="1" customWidth="1"/>
    <col min="10994" max="10994" width="15.109375" style="21" customWidth="1"/>
    <col min="10995" max="11241" width="8.88671875" style="21"/>
    <col min="11242" max="11242" width="7.5546875" style="21" customWidth="1"/>
    <col min="11243" max="11243" width="40.33203125" style="21" customWidth="1"/>
    <col min="11244" max="11244" width="14.33203125" style="21" customWidth="1"/>
    <col min="11245" max="11245" width="13.44140625" style="21" customWidth="1"/>
    <col min="11246" max="11246" width="13.109375" style="21" customWidth="1"/>
    <col min="11247" max="11249" width="0" style="21" hidden="1" customWidth="1"/>
    <col min="11250" max="11250" width="15.109375" style="21" customWidth="1"/>
    <col min="11251" max="11497" width="8.88671875" style="21"/>
    <col min="11498" max="11498" width="7.5546875" style="21" customWidth="1"/>
    <col min="11499" max="11499" width="40.33203125" style="21" customWidth="1"/>
    <col min="11500" max="11500" width="14.33203125" style="21" customWidth="1"/>
    <col min="11501" max="11501" width="13.44140625" style="21" customWidth="1"/>
    <col min="11502" max="11502" width="13.109375" style="21" customWidth="1"/>
    <col min="11503" max="11505" width="0" style="21" hidden="1" customWidth="1"/>
    <col min="11506" max="11506" width="15.109375" style="21" customWidth="1"/>
    <col min="11507" max="11753" width="8.88671875" style="21"/>
    <col min="11754" max="11754" width="7.5546875" style="21" customWidth="1"/>
    <col min="11755" max="11755" width="40.33203125" style="21" customWidth="1"/>
    <col min="11756" max="11756" width="14.33203125" style="21" customWidth="1"/>
    <col min="11757" max="11757" width="13.44140625" style="21" customWidth="1"/>
    <col min="11758" max="11758" width="13.109375" style="21" customWidth="1"/>
    <col min="11759" max="11761" width="0" style="21" hidden="1" customWidth="1"/>
    <col min="11762" max="11762" width="15.109375" style="21" customWidth="1"/>
    <col min="11763" max="12009" width="8.88671875" style="21"/>
    <col min="12010" max="12010" width="7.5546875" style="21" customWidth="1"/>
    <col min="12011" max="12011" width="40.33203125" style="21" customWidth="1"/>
    <col min="12012" max="12012" width="14.33203125" style="21" customWidth="1"/>
    <col min="12013" max="12013" width="13.44140625" style="21" customWidth="1"/>
    <col min="12014" max="12014" width="13.109375" style="21" customWidth="1"/>
    <col min="12015" max="12017" width="0" style="21" hidden="1" customWidth="1"/>
    <col min="12018" max="12018" width="15.109375" style="21" customWidth="1"/>
    <col min="12019" max="12265" width="8.88671875" style="21"/>
    <col min="12266" max="12266" width="7.5546875" style="21" customWidth="1"/>
    <col min="12267" max="12267" width="40.33203125" style="21" customWidth="1"/>
    <col min="12268" max="12268" width="14.33203125" style="21" customWidth="1"/>
    <col min="12269" max="12269" width="13.44140625" style="21" customWidth="1"/>
    <col min="12270" max="12270" width="13.109375" style="21" customWidth="1"/>
    <col min="12271" max="12273" width="0" style="21" hidden="1" customWidth="1"/>
    <col min="12274" max="12274" width="15.109375" style="21" customWidth="1"/>
    <col min="12275" max="12521" width="8.88671875" style="21"/>
    <col min="12522" max="12522" width="7.5546875" style="21" customWidth="1"/>
    <col min="12523" max="12523" width="40.33203125" style="21" customWidth="1"/>
    <col min="12524" max="12524" width="14.33203125" style="21" customWidth="1"/>
    <col min="12525" max="12525" width="13.44140625" style="21" customWidth="1"/>
    <col min="12526" max="12526" width="13.109375" style="21" customWidth="1"/>
    <col min="12527" max="12529" width="0" style="21" hidden="1" customWidth="1"/>
    <col min="12530" max="12530" width="15.109375" style="21" customWidth="1"/>
    <col min="12531" max="12777" width="8.88671875" style="21"/>
    <col min="12778" max="12778" width="7.5546875" style="21" customWidth="1"/>
    <col min="12779" max="12779" width="40.33203125" style="21" customWidth="1"/>
    <col min="12780" max="12780" width="14.33203125" style="21" customWidth="1"/>
    <col min="12781" max="12781" width="13.44140625" style="21" customWidth="1"/>
    <col min="12782" max="12782" width="13.109375" style="21" customWidth="1"/>
    <col min="12783" max="12785" width="0" style="21" hidden="1" customWidth="1"/>
    <col min="12786" max="12786" width="15.109375" style="21" customWidth="1"/>
    <col min="12787" max="13033" width="8.88671875" style="21"/>
    <col min="13034" max="13034" width="7.5546875" style="21" customWidth="1"/>
    <col min="13035" max="13035" width="40.33203125" style="21" customWidth="1"/>
    <col min="13036" max="13036" width="14.33203125" style="21" customWidth="1"/>
    <col min="13037" max="13037" width="13.44140625" style="21" customWidth="1"/>
    <col min="13038" max="13038" width="13.109375" style="21" customWidth="1"/>
    <col min="13039" max="13041" width="0" style="21" hidden="1" customWidth="1"/>
    <col min="13042" max="13042" width="15.109375" style="21" customWidth="1"/>
    <col min="13043" max="13289" width="8.88671875" style="21"/>
    <col min="13290" max="13290" width="7.5546875" style="21" customWidth="1"/>
    <col min="13291" max="13291" width="40.33203125" style="21" customWidth="1"/>
    <col min="13292" max="13292" width="14.33203125" style="21" customWidth="1"/>
    <col min="13293" max="13293" width="13.44140625" style="21" customWidth="1"/>
    <col min="13294" max="13294" width="13.109375" style="21" customWidth="1"/>
    <col min="13295" max="13297" width="0" style="21" hidden="1" customWidth="1"/>
    <col min="13298" max="13298" width="15.109375" style="21" customWidth="1"/>
    <col min="13299" max="13545" width="8.88671875" style="21"/>
    <col min="13546" max="13546" width="7.5546875" style="21" customWidth="1"/>
    <col min="13547" max="13547" width="40.33203125" style="21" customWidth="1"/>
    <col min="13548" max="13548" width="14.33203125" style="21" customWidth="1"/>
    <col min="13549" max="13549" width="13.44140625" style="21" customWidth="1"/>
    <col min="13550" max="13550" width="13.109375" style="21" customWidth="1"/>
    <col min="13551" max="13553" width="0" style="21" hidden="1" customWidth="1"/>
    <col min="13554" max="13554" width="15.109375" style="21" customWidth="1"/>
    <col min="13555" max="13801" width="8.88671875" style="21"/>
    <col min="13802" max="13802" width="7.5546875" style="21" customWidth="1"/>
    <col min="13803" max="13803" width="40.33203125" style="21" customWidth="1"/>
    <col min="13804" max="13804" width="14.33203125" style="21" customWidth="1"/>
    <col min="13805" max="13805" width="13.44140625" style="21" customWidth="1"/>
    <col min="13806" max="13806" width="13.109375" style="21" customWidth="1"/>
    <col min="13807" max="13809" width="0" style="21" hidden="1" customWidth="1"/>
    <col min="13810" max="13810" width="15.109375" style="21" customWidth="1"/>
    <col min="13811" max="14057" width="8.88671875" style="21"/>
    <col min="14058" max="14058" width="7.5546875" style="21" customWidth="1"/>
    <col min="14059" max="14059" width="40.33203125" style="21" customWidth="1"/>
    <col min="14060" max="14060" width="14.33203125" style="21" customWidth="1"/>
    <col min="14061" max="14061" width="13.44140625" style="21" customWidth="1"/>
    <col min="14062" max="14062" width="13.109375" style="21" customWidth="1"/>
    <col min="14063" max="14065" width="0" style="21" hidden="1" customWidth="1"/>
    <col min="14066" max="14066" width="15.109375" style="21" customWidth="1"/>
    <col min="14067" max="14313" width="8.88671875" style="21"/>
    <col min="14314" max="14314" width="7.5546875" style="21" customWidth="1"/>
    <col min="14315" max="14315" width="40.33203125" style="21" customWidth="1"/>
    <col min="14316" max="14316" width="14.33203125" style="21" customWidth="1"/>
    <col min="14317" max="14317" width="13.44140625" style="21" customWidth="1"/>
    <col min="14318" max="14318" width="13.109375" style="21" customWidth="1"/>
    <col min="14319" max="14321" width="0" style="21" hidden="1" customWidth="1"/>
    <col min="14322" max="14322" width="15.109375" style="21" customWidth="1"/>
    <col min="14323" max="14569" width="8.88671875" style="21"/>
    <col min="14570" max="14570" width="7.5546875" style="21" customWidth="1"/>
    <col min="14571" max="14571" width="40.33203125" style="21" customWidth="1"/>
    <col min="14572" max="14572" width="14.33203125" style="21" customWidth="1"/>
    <col min="14573" max="14573" width="13.44140625" style="21" customWidth="1"/>
    <col min="14574" max="14574" width="13.109375" style="21" customWidth="1"/>
    <col min="14575" max="14577" width="0" style="21" hidden="1" customWidth="1"/>
    <col min="14578" max="14578" width="15.109375" style="21" customWidth="1"/>
    <col min="14579" max="14825" width="8.88671875" style="21"/>
    <col min="14826" max="14826" width="7.5546875" style="21" customWidth="1"/>
    <col min="14827" max="14827" width="40.33203125" style="21" customWidth="1"/>
    <col min="14828" max="14828" width="14.33203125" style="21" customWidth="1"/>
    <col min="14829" max="14829" width="13.44140625" style="21" customWidth="1"/>
    <col min="14830" max="14830" width="13.109375" style="21" customWidth="1"/>
    <col min="14831" max="14833" width="0" style="21" hidden="1" customWidth="1"/>
    <col min="14834" max="14834" width="15.109375" style="21" customWidth="1"/>
    <col min="14835" max="15081" width="8.88671875" style="21"/>
    <col min="15082" max="15082" width="7.5546875" style="21" customWidth="1"/>
    <col min="15083" max="15083" width="40.33203125" style="21" customWidth="1"/>
    <col min="15084" max="15084" width="14.33203125" style="21" customWidth="1"/>
    <col min="15085" max="15085" width="13.44140625" style="21" customWidth="1"/>
    <col min="15086" max="15086" width="13.109375" style="21" customWidth="1"/>
    <col min="15087" max="15089" width="0" style="21" hidden="1" customWidth="1"/>
    <col min="15090" max="15090" width="15.109375" style="21" customWidth="1"/>
    <col min="15091" max="15337" width="8.88671875" style="21"/>
    <col min="15338" max="15338" width="7.5546875" style="21" customWidth="1"/>
    <col min="15339" max="15339" width="40.33203125" style="21" customWidth="1"/>
    <col min="15340" max="15340" width="14.33203125" style="21" customWidth="1"/>
    <col min="15341" max="15341" width="13.44140625" style="21" customWidth="1"/>
    <col min="15342" max="15342" width="13.109375" style="21" customWidth="1"/>
    <col min="15343" max="15345" width="0" style="21" hidden="1" customWidth="1"/>
    <col min="15346" max="15346" width="15.109375" style="21" customWidth="1"/>
    <col min="15347" max="15593" width="8.88671875" style="21"/>
    <col min="15594" max="15594" width="7.5546875" style="21" customWidth="1"/>
    <col min="15595" max="15595" width="40.33203125" style="21" customWidth="1"/>
    <col min="15596" max="15596" width="14.33203125" style="21" customWidth="1"/>
    <col min="15597" max="15597" width="13.44140625" style="21" customWidth="1"/>
    <col min="15598" max="15598" width="13.109375" style="21" customWidth="1"/>
    <col min="15599" max="15601" width="0" style="21" hidden="1" customWidth="1"/>
    <col min="15602" max="15602" width="15.109375" style="21" customWidth="1"/>
    <col min="15603" max="15849" width="8.88671875" style="21"/>
    <col min="15850" max="15850" width="7.5546875" style="21" customWidth="1"/>
    <col min="15851" max="15851" width="40.33203125" style="21" customWidth="1"/>
    <col min="15852" max="15852" width="14.33203125" style="21" customWidth="1"/>
    <col min="15853" max="15853" width="13.44140625" style="21" customWidth="1"/>
    <col min="15854" max="15854" width="13.109375" style="21" customWidth="1"/>
    <col min="15855" max="15857" width="0" style="21" hidden="1" customWidth="1"/>
    <col min="15858" max="15858" width="15.109375" style="21" customWidth="1"/>
    <col min="15859" max="16105" width="8.88671875" style="21"/>
    <col min="16106" max="16106" width="7.5546875" style="21" customWidth="1"/>
    <col min="16107" max="16107" width="40.33203125" style="21" customWidth="1"/>
    <col min="16108" max="16108" width="14.33203125" style="21" customWidth="1"/>
    <col min="16109" max="16109" width="13.44140625" style="21" customWidth="1"/>
    <col min="16110" max="16110" width="13.109375" style="21" customWidth="1"/>
    <col min="16111" max="16113" width="0" style="21" hidden="1" customWidth="1"/>
    <col min="16114" max="16114" width="15.109375" style="21" customWidth="1"/>
    <col min="16115" max="16373" width="8.88671875" style="21"/>
    <col min="16374" max="16384" width="9.109375" style="21" customWidth="1"/>
  </cols>
  <sheetData>
    <row r="1" spans="1:5">
      <c r="A1" s="16"/>
      <c r="C1" s="16" t="s">
        <v>809</v>
      </c>
    </row>
    <row r="2" spans="1:5">
      <c r="A2" s="16"/>
      <c r="C2" s="16" t="s">
        <v>59</v>
      </c>
    </row>
    <row r="3" spans="1:5">
      <c r="A3" s="16"/>
      <c r="C3" s="16" t="s">
        <v>60</v>
      </c>
    </row>
    <row r="5" spans="1:5" ht="14.4" customHeight="1">
      <c r="A5" s="363" t="s">
        <v>391</v>
      </c>
      <c r="B5" s="363"/>
      <c r="C5" s="363"/>
      <c r="D5" s="23"/>
      <c r="E5" s="23"/>
    </row>
    <row r="6" spans="1:5" ht="14.4" customHeight="1">
      <c r="A6" s="159"/>
      <c r="B6" s="159" t="s">
        <v>392</v>
      </c>
      <c r="C6" s="159"/>
      <c r="D6" s="23"/>
      <c r="E6" s="23"/>
    </row>
    <row r="7" spans="1:5" ht="14.4" customHeight="1">
      <c r="A7" s="363" t="s">
        <v>129</v>
      </c>
      <c r="B7" s="363"/>
      <c r="C7" s="363"/>
      <c r="D7" s="23"/>
      <c r="E7" s="23"/>
    </row>
    <row r="9" spans="1:5" ht="12.75" customHeight="1">
      <c r="A9" s="353" t="s">
        <v>3</v>
      </c>
      <c r="B9" s="356" t="s">
        <v>108</v>
      </c>
      <c r="C9" s="353" t="s">
        <v>420</v>
      </c>
      <c r="D9" s="353" t="s">
        <v>106</v>
      </c>
      <c r="E9" s="353" t="s">
        <v>107</v>
      </c>
    </row>
    <row r="10" spans="1:5">
      <c r="A10" s="355"/>
      <c r="B10" s="357"/>
      <c r="C10" s="355"/>
      <c r="D10" s="355"/>
      <c r="E10" s="355"/>
    </row>
    <row r="11" spans="1:5">
      <c r="A11" s="355"/>
      <c r="B11" s="357"/>
      <c r="C11" s="355"/>
      <c r="D11" s="355"/>
      <c r="E11" s="355"/>
    </row>
    <row r="12" spans="1:5">
      <c r="A12" s="354"/>
      <c r="B12" s="358"/>
      <c r="C12" s="354"/>
      <c r="D12" s="354"/>
      <c r="E12" s="354"/>
    </row>
    <row r="13" spans="1:5">
      <c r="A13" s="29">
        <v>1</v>
      </c>
      <c r="B13" s="29">
        <v>2</v>
      </c>
      <c r="C13" s="29">
        <v>3</v>
      </c>
      <c r="D13" s="29">
        <v>4</v>
      </c>
      <c r="E13" s="29" t="s">
        <v>415</v>
      </c>
    </row>
    <row r="14" spans="1:5" ht="13.8">
      <c r="A14" s="178" t="s">
        <v>12</v>
      </c>
      <c r="B14" s="179"/>
      <c r="C14" s="107">
        <f>SUM(C15:C31)</f>
        <v>82176</v>
      </c>
      <c r="D14" s="107"/>
      <c r="E14" s="48"/>
    </row>
    <row r="15" spans="1:5">
      <c r="A15" s="218">
        <v>1</v>
      </c>
      <c r="B15" s="219" t="s">
        <v>130</v>
      </c>
      <c r="C15" s="220">
        <v>1712</v>
      </c>
      <c r="D15" s="67"/>
      <c r="E15" s="67"/>
    </row>
    <row r="16" spans="1:5">
      <c r="A16" s="99">
        <v>2</v>
      </c>
      <c r="B16" s="90" t="s">
        <v>131</v>
      </c>
      <c r="C16" s="88">
        <v>9416</v>
      </c>
      <c r="D16" s="67"/>
      <c r="E16" s="67"/>
    </row>
    <row r="17" spans="1:5">
      <c r="A17" s="99">
        <v>3</v>
      </c>
      <c r="B17" s="90" t="s">
        <v>132</v>
      </c>
      <c r="C17" s="88">
        <v>2568</v>
      </c>
      <c r="D17" s="67"/>
      <c r="E17" s="67"/>
    </row>
    <row r="18" spans="1:5">
      <c r="A18" s="99">
        <v>4</v>
      </c>
      <c r="B18" s="90" t="s">
        <v>133</v>
      </c>
      <c r="C18" s="88">
        <v>5992</v>
      </c>
      <c r="D18" s="67"/>
      <c r="E18" s="67"/>
    </row>
    <row r="19" spans="1:5">
      <c r="A19" s="99">
        <v>5</v>
      </c>
      <c r="B19" s="90" t="s">
        <v>135</v>
      </c>
      <c r="C19" s="88">
        <v>5136</v>
      </c>
      <c r="D19" s="67"/>
      <c r="E19" s="67"/>
    </row>
    <row r="20" spans="1:5">
      <c r="A20" s="99">
        <v>6</v>
      </c>
      <c r="B20" s="90" t="s">
        <v>138</v>
      </c>
      <c r="C20" s="88">
        <v>7704</v>
      </c>
      <c r="D20" s="67"/>
      <c r="E20" s="67"/>
    </row>
    <row r="21" spans="1:5">
      <c r="A21" s="99">
        <v>7</v>
      </c>
      <c r="B21" s="90" t="s">
        <v>141</v>
      </c>
      <c r="C21" s="88">
        <v>1712</v>
      </c>
      <c r="D21" s="67"/>
      <c r="E21" s="67"/>
    </row>
    <row r="22" spans="1:5">
      <c r="A22" s="99">
        <v>8</v>
      </c>
      <c r="B22" s="90" t="s">
        <v>139</v>
      </c>
      <c r="C22" s="88">
        <v>5992</v>
      </c>
      <c r="D22" s="67"/>
      <c r="E22" s="67"/>
    </row>
    <row r="23" spans="1:5">
      <c r="A23" s="99">
        <v>9</v>
      </c>
      <c r="B23" s="90" t="s">
        <v>140</v>
      </c>
      <c r="C23" s="88">
        <v>4280</v>
      </c>
      <c r="D23" s="67"/>
      <c r="E23" s="67"/>
    </row>
    <row r="24" spans="1:5">
      <c r="A24" s="99">
        <v>10</v>
      </c>
      <c r="B24" s="90" t="s">
        <v>143</v>
      </c>
      <c r="C24" s="88">
        <v>18832</v>
      </c>
      <c r="D24" s="67"/>
      <c r="E24" s="67"/>
    </row>
    <row r="25" spans="1:5">
      <c r="A25" s="99">
        <v>11</v>
      </c>
      <c r="B25" s="90" t="s">
        <v>417</v>
      </c>
      <c r="C25" s="88">
        <v>3424</v>
      </c>
      <c r="D25" s="67"/>
      <c r="E25" s="67"/>
    </row>
    <row r="26" spans="1:5">
      <c r="A26" s="99">
        <v>12</v>
      </c>
      <c r="B26" s="90" t="s">
        <v>416</v>
      </c>
      <c r="C26" s="88">
        <v>856</v>
      </c>
      <c r="D26" s="67"/>
      <c r="E26" s="67"/>
    </row>
    <row r="27" spans="1:5">
      <c r="A27" s="99">
        <v>13</v>
      </c>
      <c r="B27" s="90" t="s">
        <v>418</v>
      </c>
      <c r="C27" s="88">
        <v>1712</v>
      </c>
      <c r="D27" s="67"/>
      <c r="E27" s="67"/>
    </row>
    <row r="28" spans="1:5">
      <c r="A28" s="99">
        <v>14</v>
      </c>
      <c r="B28" s="90" t="s">
        <v>142</v>
      </c>
      <c r="C28" s="88">
        <v>4280</v>
      </c>
      <c r="D28" s="67"/>
      <c r="E28" s="67"/>
    </row>
    <row r="29" spans="1:5">
      <c r="A29" s="99">
        <v>15</v>
      </c>
      <c r="B29" s="90" t="s">
        <v>136</v>
      </c>
      <c r="C29" s="88">
        <v>856</v>
      </c>
      <c r="D29" s="67"/>
      <c r="E29" s="67"/>
    </row>
    <row r="30" spans="1:5">
      <c r="A30" s="99">
        <v>16</v>
      </c>
      <c r="B30" s="90" t="s">
        <v>137</v>
      </c>
      <c r="C30" s="88">
        <v>5992</v>
      </c>
      <c r="D30" s="67"/>
      <c r="E30" s="67"/>
    </row>
    <row r="31" spans="1:5">
      <c r="A31" s="221">
        <v>17</v>
      </c>
      <c r="B31" s="222" t="s">
        <v>134</v>
      </c>
      <c r="C31" s="223">
        <v>1712</v>
      </c>
      <c r="D31" s="67"/>
      <c r="E31" s="67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56"/>
  <sheetViews>
    <sheetView workbookViewId="0">
      <pane ySplit="14" topLeftCell="A47" activePane="bottomLeft" state="frozen"/>
      <selection pane="bottomLeft" activeCell="A7" sqref="A7:E7"/>
    </sheetView>
  </sheetViews>
  <sheetFormatPr defaultColWidth="8.88671875" defaultRowHeight="13.8"/>
  <cols>
    <col min="1" max="1" width="63.88671875" style="17" customWidth="1"/>
    <col min="2" max="2" width="14.6640625" style="17" customWidth="1"/>
    <col min="3" max="5" width="12.33203125" style="330" customWidth="1"/>
    <col min="6" max="16384" width="8.88671875" style="17"/>
  </cols>
  <sheetData>
    <row r="1" spans="1:5">
      <c r="E1" s="331" t="s">
        <v>32</v>
      </c>
    </row>
    <row r="2" spans="1:5">
      <c r="E2" s="331" t="s">
        <v>919</v>
      </c>
    </row>
    <row r="3" spans="1:5">
      <c r="E3" s="331" t="s">
        <v>60</v>
      </c>
    </row>
    <row r="4" spans="1:5">
      <c r="E4" s="331"/>
    </row>
    <row r="5" spans="1:5" ht="28.2" customHeight="1">
      <c r="C5" s="14" t="s">
        <v>921</v>
      </c>
      <c r="D5" s="14"/>
      <c r="E5" s="14"/>
    </row>
    <row r="7" spans="1:5" ht="15.6">
      <c r="A7" s="9" t="s">
        <v>766</v>
      </c>
      <c r="B7" s="9"/>
      <c r="C7" s="9"/>
      <c r="D7" s="9"/>
      <c r="E7" s="9"/>
    </row>
    <row r="8" spans="1:5" ht="15.6">
      <c r="A8" s="9" t="s">
        <v>764</v>
      </c>
      <c r="B8" s="9"/>
      <c r="C8" s="9"/>
      <c r="D8" s="9"/>
      <c r="E8" s="9"/>
    </row>
    <row r="9" spans="1:5" ht="15.6">
      <c r="A9" s="9" t="s">
        <v>765</v>
      </c>
      <c r="B9" s="9"/>
      <c r="C9" s="9"/>
      <c r="D9" s="9"/>
      <c r="E9" s="9"/>
    </row>
    <row r="10" spans="1:5" ht="12" customHeight="1">
      <c r="A10" s="20"/>
      <c r="B10" s="20"/>
      <c r="C10" s="332"/>
    </row>
    <row r="11" spans="1:5" ht="26.4">
      <c r="A11" s="8" t="s">
        <v>108</v>
      </c>
      <c r="B11" s="6" t="s">
        <v>125</v>
      </c>
      <c r="C11" s="333" t="s">
        <v>799</v>
      </c>
      <c r="D11" s="333" t="s">
        <v>886</v>
      </c>
      <c r="E11" s="333" t="s">
        <v>887</v>
      </c>
    </row>
    <row r="12" spans="1:5" ht="14.4">
      <c r="A12" s="7"/>
      <c r="B12" s="5"/>
      <c r="C12" s="334" t="s">
        <v>798</v>
      </c>
      <c r="D12" s="334" t="s">
        <v>798</v>
      </c>
      <c r="E12" s="334" t="s">
        <v>798</v>
      </c>
    </row>
    <row r="13" spans="1:5" s="22" customFormat="1" ht="13.2">
      <c r="A13" s="329" t="s">
        <v>121</v>
      </c>
      <c r="B13" s="326" t="s">
        <v>430</v>
      </c>
      <c r="C13" s="335">
        <v>0</v>
      </c>
      <c r="D13" s="335">
        <v>4640</v>
      </c>
      <c r="E13" s="335">
        <v>4640</v>
      </c>
    </row>
    <row r="14" spans="1:5" s="341" customFormat="1" ht="12">
      <c r="A14" s="343" t="s">
        <v>734</v>
      </c>
      <c r="B14" s="343" t="s">
        <v>733</v>
      </c>
      <c r="C14" s="344" t="s">
        <v>735</v>
      </c>
      <c r="D14" s="344" t="s">
        <v>874</v>
      </c>
      <c r="E14" s="344" t="s">
        <v>875</v>
      </c>
    </row>
    <row r="15" spans="1:5" s="22" customFormat="1" ht="13.2">
      <c r="A15" s="326" t="s">
        <v>876</v>
      </c>
      <c r="B15" s="326" t="s">
        <v>877</v>
      </c>
      <c r="C15" s="335">
        <v>0</v>
      </c>
      <c r="D15" s="335">
        <v>4640</v>
      </c>
      <c r="E15" s="335">
        <v>4640</v>
      </c>
    </row>
    <row r="16" spans="1:5" s="22" customFormat="1" ht="13.2">
      <c r="A16" s="326" t="s">
        <v>878</v>
      </c>
      <c r="B16" s="326" t="s">
        <v>879</v>
      </c>
      <c r="C16" s="335">
        <v>0</v>
      </c>
      <c r="D16" s="335">
        <v>150</v>
      </c>
      <c r="E16" s="335">
        <v>150</v>
      </c>
    </row>
    <row r="17" spans="1:5" s="22" customFormat="1" ht="13.2">
      <c r="A17" s="327" t="s">
        <v>880</v>
      </c>
      <c r="B17" s="327" t="s">
        <v>881</v>
      </c>
      <c r="C17" s="336">
        <v>0</v>
      </c>
      <c r="D17" s="336">
        <v>150</v>
      </c>
      <c r="E17" s="336">
        <v>150</v>
      </c>
    </row>
    <row r="18" spans="1:5" s="22" customFormat="1" ht="13.2">
      <c r="A18" s="326" t="s">
        <v>882</v>
      </c>
      <c r="B18" s="326" t="s">
        <v>883</v>
      </c>
      <c r="C18" s="335">
        <v>0</v>
      </c>
      <c r="D18" s="335">
        <v>4490</v>
      </c>
      <c r="E18" s="335">
        <v>4490</v>
      </c>
    </row>
    <row r="19" spans="1:5" s="22" customFormat="1" ht="13.2">
      <c r="A19" s="327" t="s">
        <v>884</v>
      </c>
      <c r="B19" s="327" t="s">
        <v>885</v>
      </c>
      <c r="C19" s="336">
        <v>0</v>
      </c>
      <c r="D19" s="336">
        <v>4490</v>
      </c>
      <c r="E19" s="336">
        <v>4490</v>
      </c>
    </row>
    <row r="20" spans="1:5" s="22" customFormat="1">
      <c r="A20" s="234"/>
      <c r="B20" s="234"/>
      <c r="C20" s="337"/>
      <c r="D20" s="337"/>
      <c r="E20" s="337"/>
    </row>
    <row r="21" spans="1:5" s="22" customFormat="1" ht="13.2">
      <c r="A21" s="329" t="s">
        <v>116</v>
      </c>
      <c r="B21" s="326" t="s">
        <v>430</v>
      </c>
      <c r="C21" s="335">
        <v>87533</v>
      </c>
      <c r="D21" s="335">
        <v>4640</v>
      </c>
      <c r="E21" s="335">
        <v>92173</v>
      </c>
    </row>
    <row r="22" spans="1:5" s="341" customFormat="1" ht="12">
      <c r="A22" s="343" t="s">
        <v>734</v>
      </c>
      <c r="B22" s="343" t="s">
        <v>733</v>
      </c>
      <c r="C22" s="344" t="s">
        <v>735</v>
      </c>
      <c r="D22" s="344" t="s">
        <v>874</v>
      </c>
      <c r="E22" s="344" t="s">
        <v>875</v>
      </c>
    </row>
    <row r="23" spans="1:5" s="22" customFormat="1" ht="13.2">
      <c r="A23" s="12" t="s">
        <v>560</v>
      </c>
      <c r="B23" s="11"/>
      <c r="C23" s="11"/>
      <c r="D23" s="11"/>
      <c r="E23" s="10"/>
    </row>
    <row r="24" spans="1:5" s="22" customFormat="1" ht="13.2">
      <c r="A24" s="326" t="s">
        <v>562</v>
      </c>
      <c r="B24" s="326" t="s">
        <v>561</v>
      </c>
      <c r="C24" s="335">
        <v>100</v>
      </c>
      <c r="D24" s="335">
        <v>0</v>
      </c>
      <c r="E24" s="335">
        <v>100</v>
      </c>
    </row>
    <row r="25" spans="1:5" s="22" customFormat="1" ht="13.2">
      <c r="A25" s="326" t="s">
        <v>564</v>
      </c>
      <c r="B25" s="326" t="s">
        <v>563</v>
      </c>
      <c r="C25" s="335">
        <v>1217</v>
      </c>
      <c r="D25" s="335">
        <v>0</v>
      </c>
      <c r="E25" s="335">
        <v>1217</v>
      </c>
    </row>
    <row r="26" spans="1:5" s="22" customFormat="1" ht="13.2">
      <c r="A26" s="326" t="s">
        <v>570</v>
      </c>
      <c r="B26" s="326" t="s">
        <v>569</v>
      </c>
      <c r="C26" s="335">
        <v>0</v>
      </c>
      <c r="D26" s="335">
        <v>650</v>
      </c>
      <c r="E26" s="335">
        <v>650</v>
      </c>
    </row>
    <row r="27" spans="1:5" s="22" customFormat="1" ht="13.2">
      <c r="A27" s="326" t="s">
        <v>574</v>
      </c>
      <c r="B27" s="326" t="s">
        <v>573</v>
      </c>
      <c r="C27" s="335">
        <v>80832</v>
      </c>
      <c r="D27" s="335">
        <v>3990</v>
      </c>
      <c r="E27" s="335">
        <v>84822</v>
      </c>
    </row>
    <row r="28" spans="1:5" s="22" customFormat="1" ht="13.2">
      <c r="A28" s="326" t="s">
        <v>576</v>
      </c>
      <c r="B28" s="326" t="s">
        <v>575</v>
      </c>
      <c r="C28" s="335">
        <v>5384</v>
      </c>
      <c r="D28" s="335">
        <v>0</v>
      </c>
      <c r="E28" s="335">
        <v>5384</v>
      </c>
    </row>
    <row r="29" spans="1:5" s="22" customFormat="1" ht="13.2">
      <c r="A29" s="12" t="s">
        <v>579</v>
      </c>
      <c r="B29" s="11"/>
      <c r="C29" s="11"/>
      <c r="D29" s="11"/>
      <c r="E29" s="10"/>
    </row>
    <row r="30" spans="1:5" s="22" customFormat="1" ht="13.2">
      <c r="A30" s="326" t="s">
        <v>0</v>
      </c>
      <c r="B30" s="326" t="s">
        <v>580</v>
      </c>
      <c r="C30" s="335">
        <v>14830</v>
      </c>
      <c r="D30" s="335">
        <v>0</v>
      </c>
      <c r="E30" s="335">
        <v>14830</v>
      </c>
    </row>
    <row r="31" spans="1:5" s="22" customFormat="1" ht="13.2">
      <c r="A31" s="326" t="s">
        <v>582</v>
      </c>
      <c r="B31" s="326" t="s">
        <v>581</v>
      </c>
      <c r="C31" s="335">
        <v>12000</v>
      </c>
      <c r="D31" s="335">
        <v>0</v>
      </c>
      <c r="E31" s="335">
        <v>12000</v>
      </c>
    </row>
    <row r="32" spans="1:5" s="22" customFormat="1" ht="26.4">
      <c r="A32" s="327" t="s">
        <v>588</v>
      </c>
      <c r="B32" s="327" t="s">
        <v>587</v>
      </c>
      <c r="C32" s="336">
        <v>12000</v>
      </c>
      <c r="D32" s="336">
        <v>0</v>
      </c>
      <c r="E32" s="336">
        <v>12000</v>
      </c>
    </row>
    <row r="33" spans="1:5" s="22" customFormat="1" ht="26.4">
      <c r="A33" s="326" t="s">
        <v>590</v>
      </c>
      <c r="B33" s="326" t="s">
        <v>589</v>
      </c>
      <c r="C33" s="335">
        <v>2830</v>
      </c>
      <c r="D33" s="335">
        <v>0</v>
      </c>
      <c r="E33" s="335">
        <v>2830</v>
      </c>
    </row>
    <row r="34" spans="1:5" s="22" customFormat="1" ht="13.2">
      <c r="A34" s="327" t="s">
        <v>592</v>
      </c>
      <c r="B34" s="327" t="s">
        <v>591</v>
      </c>
      <c r="C34" s="336">
        <v>2830</v>
      </c>
      <c r="D34" s="336">
        <v>0</v>
      </c>
      <c r="E34" s="336">
        <v>2830</v>
      </c>
    </row>
    <row r="35" spans="1:5" s="22" customFormat="1" ht="13.2">
      <c r="A35" s="326" t="s">
        <v>1</v>
      </c>
      <c r="B35" s="326" t="s">
        <v>595</v>
      </c>
      <c r="C35" s="335">
        <v>12065</v>
      </c>
      <c r="D35" s="335">
        <v>1377</v>
      </c>
      <c r="E35" s="335">
        <v>13442</v>
      </c>
    </row>
    <row r="36" spans="1:5" s="22" customFormat="1" ht="13.2">
      <c r="A36" s="326" t="s">
        <v>603</v>
      </c>
      <c r="B36" s="326" t="s">
        <v>602</v>
      </c>
      <c r="C36" s="335">
        <v>8923</v>
      </c>
      <c r="D36" s="335">
        <v>0</v>
      </c>
      <c r="E36" s="335">
        <v>8923</v>
      </c>
    </row>
    <row r="37" spans="1:5" s="22" customFormat="1" ht="13.2">
      <c r="A37" s="327" t="s">
        <v>609</v>
      </c>
      <c r="B37" s="327" t="s">
        <v>608</v>
      </c>
      <c r="C37" s="336">
        <v>7706</v>
      </c>
      <c r="D37" s="336">
        <v>0</v>
      </c>
      <c r="E37" s="336">
        <v>7706</v>
      </c>
    </row>
    <row r="38" spans="1:5" s="22" customFormat="1" ht="13.2">
      <c r="A38" s="327" t="s">
        <v>611</v>
      </c>
      <c r="B38" s="327" t="s">
        <v>610</v>
      </c>
      <c r="C38" s="336">
        <v>1217</v>
      </c>
      <c r="D38" s="336">
        <v>0</v>
      </c>
      <c r="E38" s="336">
        <v>1217</v>
      </c>
    </row>
    <row r="39" spans="1:5" s="22" customFormat="1" ht="26.4">
      <c r="A39" s="326" t="s">
        <v>621</v>
      </c>
      <c r="B39" s="326" t="s">
        <v>620</v>
      </c>
      <c r="C39" s="335">
        <v>3142</v>
      </c>
      <c r="D39" s="335">
        <v>1377</v>
      </c>
      <c r="E39" s="335">
        <v>4519</v>
      </c>
    </row>
    <row r="40" spans="1:5" s="22" customFormat="1" ht="13.2">
      <c r="A40" s="327" t="s">
        <v>623</v>
      </c>
      <c r="B40" s="327" t="s">
        <v>622</v>
      </c>
      <c r="C40" s="336">
        <v>730</v>
      </c>
      <c r="D40" s="336">
        <v>1377</v>
      </c>
      <c r="E40" s="336">
        <v>2107</v>
      </c>
    </row>
    <row r="41" spans="1:5" s="22" customFormat="1" ht="26.4">
      <c r="A41" s="327" t="s">
        <v>631</v>
      </c>
      <c r="B41" s="327" t="s">
        <v>630</v>
      </c>
      <c r="C41" s="336">
        <v>2412</v>
      </c>
      <c r="D41" s="336">
        <v>0</v>
      </c>
      <c r="E41" s="336">
        <v>2412</v>
      </c>
    </row>
    <row r="42" spans="1:5" s="22" customFormat="1" ht="13.2">
      <c r="A42" s="326" t="s">
        <v>2</v>
      </c>
      <c r="B42" s="326" t="s">
        <v>662</v>
      </c>
      <c r="C42" s="335">
        <v>60638</v>
      </c>
      <c r="D42" s="335">
        <v>3263</v>
      </c>
      <c r="E42" s="335">
        <v>63901</v>
      </c>
    </row>
    <row r="43" spans="1:5" s="22" customFormat="1" ht="13.2">
      <c r="A43" s="326" t="s">
        <v>672</v>
      </c>
      <c r="B43" s="326" t="s">
        <v>671</v>
      </c>
      <c r="C43" s="335">
        <v>60638</v>
      </c>
      <c r="D43" s="335">
        <v>3263</v>
      </c>
      <c r="E43" s="335">
        <v>63901</v>
      </c>
    </row>
    <row r="44" spans="1:5" s="22" customFormat="1" ht="13.2">
      <c r="A44" s="327" t="s">
        <v>678</v>
      </c>
      <c r="B44" s="327" t="s">
        <v>677</v>
      </c>
      <c r="C44" s="336">
        <v>0</v>
      </c>
      <c r="D44" s="336">
        <v>2613</v>
      </c>
      <c r="E44" s="336">
        <v>2613</v>
      </c>
    </row>
    <row r="45" spans="1:5" s="22" customFormat="1" ht="13.2">
      <c r="A45" s="327" t="s">
        <v>680</v>
      </c>
      <c r="B45" s="327" t="s">
        <v>679</v>
      </c>
      <c r="C45" s="336">
        <v>0</v>
      </c>
      <c r="D45" s="336">
        <v>650</v>
      </c>
      <c r="E45" s="336">
        <v>650</v>
      </c>
    </row>
    <row r="46" spans="1:5" s="22" customFormat="1" ht="13.2">
      <c r="A46" s="327" t="s">
        <v>682</v>
      </c>
      <c r="B46" s="327" t="s">
        <v>681</v>
      </c>
      <c r="C46" s="336">
        <v>60638</v>
      </c>
      <c r="D46" s="336">
        <v>0</v>
      </c>
      <c r="E46" s="336">
        <v>60638</v>
      </c>
    </row>
    <row r="47" spans="1:5" s="22" customFormat="1">
      <c r="A47" s="234"/>
      <c r="B47" s="234"/>
      <c r="C47" s="337"/>
      <c r="D47" s="337"/>
      <c r="E47" s="337"/>
    </row>
    <row r="48" spans="1:5" s="22" customFormat="1" ht="13.2">
      <c r="A48" s="329" t="s">
        <v>731</v>
      </c>
      <c r="B48" s="326" t="s">
        <v>430</v>
      </c>
      <c r="C48" s="335">
        <v>-87533</v>
      </c>
      <c r="D48" s="335">
        <v>0</v>
      </c>
      <c r="E48" s="335">
        <v>-87533</v>
      </c>
    </row>
    <row r="49" spans="1:5" s="22" customFormat="1">
      <c r="A49" s="234"/>
      <c r="B49" s="234"/>
      <c r="C49" s="337"/>
      <c r="D49" s="337"/>
      <c r="E49" s="337"/>
    </row>
    <row r="50" spans="1:5" s="22" customFormat="1" ht="13.2">
      <c r="A50" s="329" t="s">
        <v>732</v>
      </c>
      <c r="B50" s="326" t="s">
        <v>430</v>
      </c>
      <c r="C50" s="335">
        <v>87533</v>
      </c>
      <c r="D50" s="335">
        <v>0</v>
      </c>
      <c r="E50" s="335">
        <v>87533</v>
      </c>
    </row>
    <row r="51" spans="1:5" s="341" customFormat="1" ht="12">
      <c r="A51" s="343" t="s">
        <v>734</v>
      </c>
      <c r="B51" s="343" t="s">
        <v>733</v>
      </c>
      <c r="C51" s="344" t="s">
        <v>735</v>
      </c>
      <c r="D51" s="344" t="s">
        <v>874</v>
      </c>
      <c r="E51" s="344" t="s">
        <v>875</v>
      </c>
    </row>
    <row r="52" spans="1:5" s="22" customFormat="1" ht="13.2">
      <c r="A52" s="326" t="s">
        <v>122</v>
      </c>
      <c r="B52" s="326" t="s">
        <v>736</v>
      </c>
      <c r="C52" s="335">
        <v>87533</v>
      </c>
      <c r="D52" s="335">
        <v>0</v>
      </c>
      <c r="E52" s="335">
        <v>87533</v>
      </c>
    </row>
    <row r="53" spans="1:5" s="22" customFormat="1" ht="13.2">
      <c r="A53" s="326" t="s">
        <v>742</v>
      </c>
      <c r="B53" s="326" t="s">
        <v>741</v>
      </c>
      <c r="C53" s="335">
        <v>87533</v>
      </c>
      <c r="D53" s="335">
        <v>0</v>
      </c>
      <c r="E53" s="335">
        <v>87533</v>
      </c>
    </row>
    <row r="54" spans="1:5" s="22" customFormat="1" ht="13.2">
      <c r="A54" s="327" t="s">
        <v>744</v>
      </c>
      <c r="B54" s="327" t="s">
        <v>743</v>
      </c>
      <c r="C54" s="336">
        <v>87533</v>
      </c>
      <c r="D54" s="336">
        <v>0</v>
      </c>
      <c r="E54" s="336">
        <v>87533</v>
      </c>
    </row>
    <row r="56" spans="1:5">
      <c r="A56" s="17" t="s">
        <v>912</v>
      </c>
    </row>
  </sheetData>
  <mergeCells count="8">
    <mergeCell ref="C5:E5"/>
    <mergeCell ref="A29:E29"/>
    <mergeCell ref="A7:E7"/>
    <mergeCell ref="A8:E8"/>
    <mergeCell ref="A9:E9"/>
    <mergeCell ref="A11:A12"/>
    <mergeCell ref="B11:B12"/>
    <mergeCell ref="A23:E23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P173"/>
  <sheetViews>
    <sheetView workbookViewId="0">
      <pane ySplit="11" topLeftCell="A12" activePane="bottomLeft" state="frozen"/>
      <selection pane="bottomLeft" activeCell="G4" sqref="G4"/>
    </sheetView>
  </sheetViews>
  <sheetFormatPr defaultRowHeight="13.2"/>
  <cols>
    <col min="1" max="1" width="10.88671875" style="22" customWidth="1"/>
    <col min="2" max="2" width="45.33203125" style="22" customWidth="1"/>
    <col min="3" max="3" width="12.109375" style="22" customWidth="1"/>
    <col min="4" max="10" width="11.44140625" style="22" customWidth="1"/>
    <col min="11" max="11" width="12.6640625" style="22" customWidth="1"/>
    <col min="12" max="12" width="12.88671875" style="22" customWidth="1"/>
    <col min="13" max="224" width="9.109375" style="22"/>
    <col min="225" max="225" width="6.44140625" style="22" customWidth="1"/>
    <col min="226" max="226" width="10.88671875" style="22" customWidth="1"/>
    <col min="227" max="227" width="45.33203125" style="22" customWidth="1"/>
    <col min="228" max="228" width="12.109375" style="22" customWidth="1"/>
    <col min="229" max="229" width="11.44140625" style="22" customWidth="1"/>
    <col min="230" max="230" width="13" style="22" customWidth="1"/>
    <col min="231" max="231" width="15.33203125" style="22" customWidth="1"/>
    <col min="232" max="232" width="11.44140625" style="22" customWidth="1"/>
    <col min="233" max="235" width="11" style="22" customWidth="1"/>
    <col min="236" max="236" width="10.88671875" style="22" customWidth="1"/>
    <col min="237" max="238" width="11.109375" style="22" customWidth="1"/>
    <col min="239" max="239" width="12.109375" style="22" customWidth="1"/>
    <col min="240" max="240" width="12.88671875" style="22" customWidth="1"/>
    <col min="241" max="241" width="10.6640625" style="22" customWidth="1"/>
    <col min="242" max="242" width="10.44140625" style="22" customWidth="1"/>
    <col min="243" max="243" width="10.109375" style="22" customWidth="1"/>
    <col min="244" max="480" width="9.109375" style="22"/>
    <col min="481" max="481" width="6.44140625" style="22" customWidth="1"/>
    <col min="482" max="482" width="10.88671875" style="22" customWidth="1"/>
    <col min="483" max="483" width="45.33203125" style="22" customWidth="1"/>
    <col min="484" max="484" width="12.109375" style="22" customWidth="1"/>
    <col min="485" max="485" width="11.44140625" style="22" customWidth="1"/>
    <col min="486" max="486" width="13" style="22" customWidth="1"/>
    <col min="487" max="487" width="15.33203125" style="22" customWidth="1"/>
    <col min="488" max="488" width="11.44140625" style="22" customWidth="1"/>
    <col min="489" max="491" width="11" style="22" customWidth="1"/>
    <col min="492" max="492" width="10.88671875" style="22" customWidth="1"/>
    <col min="493" max="494" width="11.109375" style="22" customWidth="1"/>
    <col min="495" max="495" width="12.109375" style="22" customWidth="1"/>
    <col min="496" max="496" width="12.88671875" style="22" customWidth="1"/>
    <col min="497" max="497" width="10.6640625" style="22" customWidth="1"/>
    <col min="498" max="498" width="10.44140625" style="22" customWidth="1"/>
    <col min="499" max="499" width="10.109375" style="22" customWidth="1"/>
    <col min="500" max="736" width="9.109375" style="22"/>
    <col min="737" max="737" width="6.44140625" style="22" customWidth="1"/>
    <col min="738" max="738" width="10.88671875" style="22" customWidth="1"/>
    <col min="739" max="739" width="45.33203125" style="22" customWidth="1"/>
    <col min="740" max="740" width="12.109375" style="22" customWidth="1"/>
    <col min="741" max="741" width="11.44140625" style="22" customWidth="1"/>
    <col min="742" max="742" width="13" style="22" customWidth="1"/>
    <col min="743" max="743" width="15.33203125" style="22" customWidth="1"/>
    <col min="744" max="744" width="11.44140625" style="22" customWidth="1"/>
    <col min="745" max="747" width="11" style="22" customWidth="1"/>
    <col min="748" max="748" width="10.88671875" style="22" customWidth="1"/>
    <col min="749" max="750" width="11.109375" style="22" customWidth="1"/>
    <col min="751" max="751" width="12.109375" style="22" customWidth="1"/>
    <col min="752" max="752" width="12.88671875" style="22" customWidth="1"/>
    <col min="753" max="753" width="10.6640625" style="22" customWidth="1"/>
    <col min="754" max="754" width="10.44140625" style="22" customWidth="1"/>
    <col min="755" max="755" width="10.109375" style="22" customWidth="1"/>
    <col min="756" max="992" width="9.109375" style="22"/>
    <col min="993" max="993" width="6.44140625" style="22" customWidth="1"/>
    <col min="994" max="994" width="10.88671875" style="22" customWidth="1"/>
    <col min="995" max="995" width="45.33203125" style="22" customWidth="1"/>
    <col min="996" max="996" width="12.109375" style="22" customWidth="1"/>
    <col min="997" max="997" width="11.44140625" style="22" customWidth="1"/>
    <col min="998" max="998" width="13" style="22" customWidth="1"/>
    <col min="999" max="999" width="15.33203125" style="22" customWidth="1"/>
    <col min="1000" max="1000" width="11.44140625" style="22" customWidth="1"/>
    <col min="1001" max="1003" width="11" style="22" customWidth="1"/>
    <col min="1004" max="1004" width="10.88671875" style="22" customWidth="1"/>
    <col min="1005" max="1006" width="11.109375" style="22" customWidth="1"/>
    <col min="1007" max="1007" width="12.109375" style="22" customWidth="1"/>
    <col min="1008" max="1008" width="12.88671875" style="22" customWidth="1"/>
    <col min="1009" max="1009" width="10.6640625" style="22" customWidth="1"/>
    <col min="1010" max="1010" width="10.44140625" style="22" customWidth="1"/>
    <col min="1011" max="1011" width="10.109375" style="22" customWidth="1"/>
    <col min="1012" max="1248" width="9.109375" style="22"/>
    <col min="1249" max="1249" width="6.44140625" style="22" customWidth="1"/>
    <col min="1250" max="1250" width="10.88671875" style="22" customWidth="1"/>
    <col min="1251" max="1251" width="45.33203125" style="22" customWidth="1"/>
    <col min="1252" max="1252" width="12.109375" style="22" customWidth="1"/>
    <col min="1253" max="1253" width="11.44140625" style="22" customWidth="1"/>
    <col min="1254" max="1254" width="13" style="22" customWidth="1"/>
    <col min="1255" max="1255" width="15.33203125" style="22" customWidth="1"/>
    <col min="1256" max="1256" width="11.44140625" style="22" customWidth="1"/>
    <col min="1257" max="1259" width="11" style="22" customWidth="1"/>
    <col min="1260" max="1260" width="10.88671875" style="22" customWidth="1"/>
    <col min="1261" max="1262" width="11.109375" style="22" customWidth="1"/>
    <col min="1263" max="1263" width="12.109375" style="22" customWidth="1"/>
    <col min="1264" max="1264" width="12.88671875" style="22" customWidth="1"/>
    <col min="1265" max="1265" width="10.6640625" style="22" customWidth="1"/>
    <col min="1266" max="1266" width="10.44140625" style="22" customWidth="1"/>
    <col min="1267" max="1267" width="10.109375" style="22" customWidth="1"/>
    <col min="1268" max="1504" width="9.109375" style="22"/>
    <col min="1505" max="1505" width="6.44140625" style="22" customWidth="1"/>
    <col min="1506" max="1506" width="10.88671875" style="22" customWidth="1"/>
    <col min="1507" max="1507" width="45.33203125" style="22" customWidth="1"/>
    <col min="1508" max="1508" width="12.109375" style="22" customWidth="1"/>
    <col min="1509" max="1509" width="11.44140625" style="22" customWidth="1"/>
    <col min="1510" max="1510" width="13" style="22" customWidth="1"/>
    <col min="1511" max="1511" width="15.33203125" style="22" customWidth="1"/>
    <col min="1512" max="1512" width="11.44140625" style="22" customWidth="1"/>
    <col min="1513" max="1515" width="11" style="22" customWidth="1"/>
    <col min="1516" max="1516" width="10.88671875" style="22" customWidth="1"/>
    <col min="1517" max="1518" width="11.109375" style="22" customWidth="1"/>
    <col min="1519" max="1519" width="12.109375" style="22" customWidth="1"/>
    <col min="1520" max="1520" width="12.88671875" style="22" customWidth="1"/>
    <col min="1521" max="1521" width="10.6640625" style="22" customWidth="1"/>
    <col min="1522" max="1522" width="10.44140625" style="22" customWidth="1"/>
    <col min="1523" max="1523" width="10.109375" style="22" customWidth="1"/>
    <col min="1524" max="1760" width="9.109375" style="22"/>
    <col min="1761" max="1761" width="6.44140625" style="22" customWidth="1"/>
    <col min="1762" max="1762" width="10.88671875" style="22" customWidth="1"/>
    <col min="1763" max="1763" width="45.33203125" style="22" customWidth="1"/>
    <col min="1764" max="1764" width="12.109375" style="22" customWidth="1"/>
    <col min="1765" max="1765" width="11.44140625" style="22" customWidth="1"/>
    <col min="1766" max="1766" width="13" style="22" customWidth="1"/>
    <col min="1767" max="1767" width="15.33203125" style="22" customWidth="1"/>
    <col min="1768" max="1768" width="11.44140625" style="22" customWidth="1"/>
    <col min="1769" max="1771" width="11" style="22" customWidth="1"/>
    <col min="1772" max="1772" width="10.88671875" style="22" customWidth="1"/>
    <col min="1773" max="1774" width="11.109375" style="22" customWidth="1"/>
    <col min="1775" max="1775" width="12.109375" style="22" customWidth="1"/>
    <col min="1776" max="1776" width="12.88671875" style="22" customWidth="1"/>
    <col min="1777" max="1777" width="10.6640625" style="22" customWidth="1"/>
    <col min="1778" max="1778" width="10.44140625" style="22" customWidth="1"/>
    <col min="1779" max="1779" width="10.109375" style="22" customWidth="1"/>
    <col min="1780" max="2016" width="9.109375" style="22"/>
    <col min="2017" max="2017" width="6.44140625" style="22" customWidth="1"/>
    <col min="2018" max="2018" width="10.88671875" style="22" customWidth="1"/>
    <col min="2019" max="2019" width="45.33203125" style="22" customWidth="1"/>
    <col min="2020" max="2020" width="12.109375" style="22" customWidth="1"/>
    <col min="2021" max="2021" width="11.44140625" style="22" customWidth="1"/>
    <col min="2022" max="2022" width="13" style="22" customWidth="1"/>
    <col min="2023" max="2023" width="15.33203125" style="22" customWidth="1"/>
    <col min="2024" max="2024" width="11.44140625" style="22" customWidth="1"/>
    <col min="2025" max="2027" width="11" style="22" customWidth="1"/>
    <col min="2028" max="2028" width="10.88671875" style="22" customWidth="1"/>
    <col min="2029" max="2030" width="11.109375" style="22" customWidth="1"/>
    <col min="2031" max="2031" width="12.109375" style="22" customWidth="1"/>
    <col min="2032" max="2032" width="12.88671875" style="22" customWidth="1"/>
    <col min="2033" max="2033" width="10.6640625" style="22" customWidth="1"/>
    <col min="2034" max="2034" width="10.44140625" style="22" customWidth="1"/>
    <col min="2035" max="2035" width="10.109375" style="22" customWidth="1"/>
    <col min="2036" max="2272" width="9.109375" style="22"/>
    <col min="2273" max="2273" width="6.44140625" style="22" customWidth="1"/>
    <col min="2274" max="2274" width="10.88671875" style="22" customWidth="1"/>
    <col min="2275" max="2275" width="45.33203125" style="22" customWidth="1"/>
    <col min="2276" max="2276" width="12.109375" style="22" customWidth="1"/>
    <col min="2277" max="2277" width="11.44140625" style="22" customWidth="1"/>
    <col min="2278" max="2278" width="13" style="22" customWidth="1"/>
    <col min="2279" max="2279" width="15.33203125" style="22" customWidth="1"/>
    <col min="2280" max="2280" width="11.44140625" style="22" customWidth="1"/>
    <col min="2281" max="2283" width="11" style="22" customWidth="1"/>
    <col min="2284" max="2284" width="10.88671875" style="22" customWidth="1"/>
    <col min="2285" max="2286" width="11.109375" style="22" customWidth="1"/>
    <col min="2287" max="2287" width="12.109375" style="22" customWidth="1"/>
    <col min="2288" max="2288" width="12.88671875" style="22" customWidth="1"/>
    <col min="2289" max="2289" width="10.6640625" style="22" customWidth="1"/>
    <col min="2290" max="2290" width="10.44140625" style="22" customWidth="1"/>
    <col min="2291" max="2291" width="10.109375" style="22" customWidth="1"/>
    <col min="2292" max="2528" width="9.109375" style="22"/>
    <col min="2529" max="2529" width="6.44140625" style="22" customWidth="1"/>
    <col min="2530" max="2530" width="10.88671875" style="22" customWidth="1"/>
    <col min="2531" max="2531" width="45.33203125" style="22" customWidth="1"/>
    <col min="2532" max="2532" width="12.109375" style="22" customWidth="1"/>
    <col min="2533" max="2533" width="11.44140625" style="22" customWidth="1"/>
    <col min="2534" max="2534" width="13" style="22" customWidth="1"/>
    <col min="2535" max="2535" width="15.33203125" style="22" customWidth="1"/>
    <col min="2536" max="2536" width="11.44140625" style="22" customWidth="1"/>
    <col min="2537" max="2539" width="11" style="22" customWidth="1"/>
    <col min="2540" max="2540" width="10.88671875" style="22" customWidth="1"/>
    <col min="2541" max="2542" width="11.109375" style="22" customWidth="1"/>
    <col min="2543" max="2543" width="12.109375" style="22" customWidth="1"/>
    <col min="2544" max="2544" width="12.88671875" style="22" customWidth="1"/>
    <col min="2545" max="2545" width="10.6640625" style="22" customWidth="1"/>
    <col min="2546" max="2546" width="10.44140625" style="22" customWidth="1"/>
    <col min="2547" max="2547" width="10.109375" style="22" customWidth="1"/>
    <col min="2548" max="2784" width="9.109375" style="22"/>
    <col min="2785" max="2785" width="6.44140625" style="22" customWidth="1"/>
    <col min="2786" max="2786" width="10.88671875" style="22" customWidth="1"/>
    <col min="2787" max="2787" width="45.33203125" style="22" customWidth="1"/>
    <col min="2788" max="2788" width="12.109375" style="22" customWidth="1"/>
    <col min="2789" max="2789" width="11.44140625" style="22" customWidth="1"/>
    <col min="2790" max="2790" width="13" style="22" customWidth="1"/>
    <col min="2791" max="2791" width="15.33203125" style="22" customWidth="1"/>
    <col min="2792" max="2792" width="11.44140625" style="22" customWidth="1"/>
    <col min="2793" max="2795" width="11" style="22" customWidth="1"/>
    <col min="2796" max="2796" width="10.88671875" style="22" customWidth="1"/>
    <col min="2797" max="2798" width="11.109375" style="22" customWidth="1"/>
    <col min="2799" max="2799" width="12.109375" style="22" customWidth="1"/>
    <col min="2800" max="2800" width="12.88671875" style="22" customWidth="1"/>
    <col min="2801" max="2801" width="10.6640625" style="22" customWidth="1"/>
    <col min="2802" max="2802" width="10.44140625" style="22" customWidth="1"/>
    <col min="2803" max="2803" width="10.109375" style="22" customWidth="1"/>
    <col min="2804" max="3040" width="9.109375" style="22"/>
    <col min="3041" max="3041" width="6.44140625" style="22" customWidth="1"/>
    <col min="3042" max="3042" width="10.88671875" style="22" customWidth="1"/>
    <col min="3043" max="3043" width="45.33203125" style="22" customWidth="1"/>
    <col min="3044" max="3044" width="12.109375" style="22" customWidth="1"/>
    <col min="3045" max="3045" width="11.44140625" style="22" customWidth="1"/>
    <col min="3046" max="3046" width="13" style="22" customWidth="1"/>
    <col min="3047" max="3047" width="15.33203125" style="22" customWidth="1"/>
    <col min="3048" max="3048" width="11.44140625" style="22" customWidth="1"/>
    <col min="3049" max="3051" width="11" style="22" customWidth="1"/>
    <col min="3052" max="3052" width="10.88671875" style="22" customWidth="1"/>
    <col min="3053" max="3054" width="11.109375" style="22" customWidth="1"/>
    <col min="3055" max="3055" width="12.109375" style="22" customWidth="1"/>
    <col min="3056" max="3056" width="12.88671875" style="22" customWidth="1"/>
    <col min="3057" max="3057" width="10.6640625" style="22" customWidth="1"/>
    <col min="3058" max="3058" width="10.44140625" style="22" customWidth="1"/>
    <col min="3059" max="3059" width="10.109375" style="22" customWidth="1"/>
    <col min="3060" max="3296" width="9.109375" style="22"/>
    <col min="3297" max="3297" width="6.44140625" style="22" customWidth="1"/>
    <col min="3298" max="3298" width="10.88671875" style="22" customWidth="1"/>
    <col min="3299" max="3299" width="45.33203125" style="22" customWidth="1"/>
    <col min="3300" max="3300" width="12.109375" style="22" customWidth="1"/>
    <col min="3301" max="3301" width="11.44140625" style="22" customWidth="1"/>
    <col min="3302" max="3302" width="13" style="22" customWidth="1"/>
    <col min="3303" max="3303" width="15.33203125" style="22" customWidth="1"/>
    <col min="3304" max="3304" width="11.44140625" style="22" customWidth="1"/>
    <col min="3305" max="3307" width="11" style="22" customWidth="1"/>
    <col min="3308" max="3308" width="10.88671875" style="22" customWidth="1"/>
    <col min="3309" max="3310" width="11.109375" style="22" customWidth="1"/>
    <col min="3311" max="3311" width="12.109375" style="22" customWidth="1"/>
    <col min="3312" max="3312" width="12.88671875" style="22" customWidth="1"/>
    <col min="3313" max="3313" width="10.6640625" style="22" customWidth="1"/>
    <col min="3314" max="3314" width="10.44140625" style="22" customWidth="1"/>
    <col min="3315" max="3315" width="10.109375" style="22" customWidth="1"/>
    <col min="3316" max="3552" width="9.109375" style="22"/>
    <col min="3553" max="3553" width="6.44140625" style="22" customWidth="1"/>
    <col min="3554" max="3554" width="10.88671875" style="22" customWidth="1"/>
    <col min="3555" max="3555" width="45.33203125" style="22" customWidth="1"/>
    <col min="3556" max="3556" width="12.109375" style="22" customWidth="1"/>
    <col min="3557" max="3557" width="11.44140625" style="22" customWidth="1"/>
    <col min="3558" max="3558" width="13" style="22" customWidth="1"/>
    <col min="3559" max="3559" width="15.33203125" style="22" customWidth="1"/>
    <col min="3560" max="3560" width="11.44140625" style="22" customWidth="1"/>
    <col min="3561" max="3563" width="11" style="22" customWidth="1"/>
    <col min="3564" max="3564" width="10.88671875" style="22" customWidth="1"/>
    <col min="3565" max="3566" width="11.109375" style="22" customWidth="1"/>
    <col min="3567" max="3567" width="12.109375" style="22" customWidth="1"/>
    <col min="3568" max="3568" width="12.88671875" style="22" customWidth="1"/>
    <col min="3569" max="3569" width="10.6640625" style="22" customWidth="1"/>
    <col min="3570" max="3570" width="10.44140625" style="22" customWidth="1"/>
    <col min="3571" max="3571" width="10.109375" style="22" customWidth="1"/>
    <col min="3572" max="3808" width="9.109375" style="22"/>
    <col min="3809" max="3809" width="6.44140625" style="22" customWidth="1"/>
    <col min="3810" max="3810" width="10.88671875" style="22" customWidth="1"/>
    <col min="3811" max="3811" width="45.33203125" style="22" customWidth="1"/>
    <col min="3812" max="3812" width="12.109375" style="22" customWidth="1"/>
    <col min="3813" max="3813" width="11.44140625" style="22" customWidth="1"/>
    <col min="3814" max="3814" width="13" style="22" customWidth="1"/>
    <col min="3815" max="3815" width="15.33203125" style="22" customWidth="1"/>
    <col min="3816" max="3816" width="11.44140625" style="22" customWidth="1"/>
    <col min="3817" max="3819" width="11" style="22" customWidth="1"/>
    <col min="3820" max="3820" width="10.88671875" style="22" customWidth="1"/>
    <col min="3821" max="3822" width="11.109375" style="22" customWidth="1"/>
    <col min="3823" max="3823" width="12.109375" style="22" customWidth="1"/>
    <col min="3824" max="3824" width="12.88671875" style="22" customWidth="1"/>
    <col min="3825" max="3825" width="10.6640625" style="22" customWidth="1"/>
    <col min="3826" max="3826" width="10.44140625" style="22" customWidth="1"/>
    <col min="3827" max="3827" width="10.109375" style="22" customWidth="1"/>
    <col min="3828" max="4064" width="9.109375" style="22"/>
    <col min="4065" max="4065" width="6.44140625" style="22" customWidth="1"/>
    <col min="4066" max="4066" width="10.88671875" style="22" customWidth="1"/>
    <col min="4067" max="4067" width="45.33203125" style="22" customWidth="1"/>
    <col min="4068" max="4068" width="12.109375" style="22" customWidth="1"/>
    <col min="4069" max="4069" width="11.44140625" style="22" customWidth="1"/>
    <col min="4070" max="4070" width="13" style="22" customWidth="1"/>
    <col min="4071" max="4071" width="15.33203125" style="22" customWidth="1"/>
    <col min="4072" max="4072" width="11.44140625" style="22" customWidth="1"/>
    <col min="4073" max="4075" width="11" style="22" customWidth="1"/>
    <col min="4076" max="4076" width="10.88671875" style="22" customWidth="1"/>
    <col min="4077" max="4078" width="11.109375" style="22" customWidth="1"/>
    <col min="4079" max="4079" width="12.109375" style="22" customWidth="1"/>
    <col min="4080" max="4080" width="12.88671875" style="22" customWidth="1"/>
    <col min="4081" max="4081" width="10.6640625" style="22" customWidth="1"/>
    <col min="4082" max="4082" width="10.44140625" style="22" customWidth="1"/>
    <col min="4083" max="4083" width="10.109375" style="22" customWidth="1"/>
    <col min="4084" max="4320" width="9.109375" style="22"/>
    <col min="4321" max="4321" width="6.44140625" style="22" customWidth="1"/>
    <col min="4322" max="4322" width="10.88671875" style="22" customWidth="1"/>
    <col min="4323" max="4323" width="45.33203125" style="22" customWidth="1"/>
    <col min="4324" max="4324" width="12.109375" style="22" customWidth="1"/>
    <col min="4325" max="4325" width="11.44140625" style="22" customWidth="1"/>
    <col min="4326" max="4326" width="13" style="22" customWidth="1"/>
    <col min="4327" max="4327" width="15.33203125" style="22" customWidth="1"/>
    <col min="4328" max="4328" width="11.44140625" style="22" customWidth="1"/>
    <col min="4329" max="4331" width="11" style="22" customWidth="1"/>
    <col min="4332" max="4332" width="10.88671875" style="22" customWidth="1"/>
    <col min="4333" max="4334" width="11.109375" style="22" customWidth="1"/>
    <col min="4335" max="4335" width="12.109375" style="22" customWidth="1"/>
    <col min="4336" max="4336" width="12.88671875" style="22" customWidth="1"/>
    <col min="4337" max="4337" width="10.6640625" style="22" customWidth="1"/>
    <col min="4338" max="4338" width="10.44140625" style="22" customWidth="1"/>
    <col min="4339" max="4339" width="10.109375" style="22" customWidth="1"/>
    <col min="4340" max="4576" width="9.109375" style="22"/>
    <col min="4577" max="4577" width="6.44140625" style="22" customWidth="1"/>
    <col min="4578" max="4578" width="10.88671875" style="22" customWidth="1"/>
    <col min="4579" max="4579" width="45.33203125" style="22" customWidth="1"/>
    <col min="4580" max="4580" width="12.109375" style="22" customWidth="1"/>
    <col min="4581" max="4581" width="11.44140625" style="22" customWidth="1"/>
    <col min="4582" max="4582" width="13" style="22" customWidth="1"/>
    <col min="4583" max="4583" width="15.33203125" style="22" customWidth="1"/>
    <col min="4584" max="4584" width="11.44140625" style="22" customWidth="1"/>
    <col min="4585" max="4587" width="11" style="22" customWidth="1"/>
    <col min="4588" max="4588" width="10.88671875" style="22" customWidth="1"/>
    <col min="4589" max="4590" width="11.109375" style="22" customWidth="1"/>
    <col min="4591" max="4591" width="12.109375" style="22" customWidth="1"/>
    <col min="4592" max="4592" width="12.88671875" style="22" customWidth="1"/>
    <col min="4593" max="4593" width="10.6640625" style="22" customWidth="1"/>
    <col min="4594" max="4594" width="10.44140625" style="22" customWidth="1"/>
    <col min="4595" max="4595" width="10.109375" style="22" customWidth="1"/>
    <col min="4596" max="4832" width="9.109375" style="22"/>
    <col min="4833" max="4833" width="6.44140625" style="22" customWidth="1"/>
    <col min="4834" max="4834" width="10.88671875" style="22" customWidth="1"/>
    <col min="4835" max="4835" width="45.33203125" style="22" customWidth="1"/>
    <col min="4836" max="4836" width="12.109375" style="22" customWidth="1"/>
    <col min="4837" max="4837" width="11.44140625" style="22" customWidth="1"/>
    <col min="4838" max="4838" width="13" style="22" customWidth="1"/>
    <col min="4839" max="4839" width="15.33203125" style="22" customWidth="1"/>
    <col min="4840" max="4840" width="11.44140625" style="22" customWidth="1"/>
    <col min="4841" max="4843" width="11" style="22" customWidth="1"/>
    <col min="4844" max="4844" width="10.88671875" style="22" customWidth="1"/>
    <col min="4845" max="4846" width="11.109375" style="22" customWidth="1"/>
    <col min="4847" max="4847" width="12.109375" style="22" customWidth="1"/>
    <col min="4848" max="4848" width="12.88671875" style="22" customWidth="1"/>
    <col min="4849" max="4849" width="10.6640625" style="22" customWidth="1"/>
    <col min="4850" max="4850" width="10.44140625" style="22" customWidth="1"/>
    <col min="4851" max="4851" width="10.109375" style="22" customWidth="1"/>
    <col min="4852" max="5088" width="9.109375" style="22"/>
    <col min="5089" max="5089" width="6.44140625" style="22" customWidth="1"/>
    <col min="5090" max="5090" width="10.88671875" style="22" customWidth="1"/>
    <col min="5091" max="5091" width="45.33203125" style="22" customWidth="1"/>
    <col min="5092" max="5092" width="12.109375" style="22" customWidth="1"/>
    <col min="5093" max="5093" width="11.44140625" style="22" customWidth="1"/>
    <col min="5094" max="5094" width="13" style="22" customWidth="1"/>
    <col min="5095" max="5095" width="15.33203125" style="22" customWidth="1"/>
    <col min="5096" max="5096" width="11.44140625" style="22" customWidth="1"/>
    <col min="5097" max="5099" width="11" style="22" customWidth="1"/>
    <col min="5100" max="5100" width="10.88671875" style="22" customWidth="1"/>
    <col min="5101" max="5102" width="11.109375" style="22" customWidth="1"/>
    <col min="5103" max="5103" width="12.109375" style="22" customWidth="1"/>
    <col min="5104" max="5104" width="12.88671875" style="22" customWidth="1"/>
    <col min="5105" max="5105" width="10.6640625" style="22" customWidth="1"/>
    <col min="5106" max="5106" width="10.44140625" style="22" customWidth="1"/>
    <col min="5107" max="5107" width="10.109375" style="22" customWidth="1"/>
    <col min="5108" max="5344" width="9.109375" style="22"/>
    <col min="5345" max="5345" width="6.44140625" style="22" customWidth="1"/>
    <col min="5346" max="5346" width="10.88671875" style="22" customWidth="1"/>
    <col min="5347" max="5347" width="45.33203125" style="22" customWidth="1"/>
    <col min="5348" max="5348" width="12.109375" style="22" customWidth="1"/>
    <col min="5349" max="5349" width="11.44140625" style="22" customWidth="1"/>
    <col min="5350" max="5350" width="13" style="22" customWidth="1"/>
    <col min="5351" max="5351" width="15.33203125" style="22" customWidth="1"/>
    <col min="5352" max="5352" width="11.44140625" style="22" customWidth="1"/>
    <col min="5353" max="5355" width="11" style="22" customWidth="1"/>
    <col min="5356" max="5356" width="10.88671875" style="22" customWidth="1"/>
    <col min="5357" max="5358" width="11.109375" style="22" customWidth="1"/>
    <col min="5359" max="5359" width="12.109375" style="22" customWidth="1"/>
    <col min="5360" max="5360" width="12.88671875" style="22" customWidth="1"/>
    <col min="5361" max="5361" width="10.6640625" style="22" customWidth="1"/>
    <col min="5362" max="5362" width="10.44140625" style="22" customWidth="1"/>
    <col min="5363" max="5363" width="10.109375" style="22" customWidth="1"/>
    <col min="5364" max="5600" width="9.109375" style="22"/>
    <col min="5601" max="5601" width="6.44140625" style="22" customWidth="1"/>
    <col min="5602" max="5602" width="10.88671875" style="22" customWidth="1"/>
    <col min="5603" max="5603" width="45.33203125" style="22" customWidth="1"/>
    <col min="5604" max="5604" width="12.109375" style="22" customWidth="1"/>
    <col min="5605" max="5605" width="11.44140625" style="22" customWidth="1"/>
    <col min="5606" max="5606" width="13" style="22" customWidth="1"/>
    <col min="5607" max="5607" width="15.33203125" style="22" customWidth="1"/>
    <col min="5608" max="5608" width="11.44140625" style="22" customWidth="1"/>
    <col min="5609" max="5611" width="11" style="22" customWidth="1"/>
    <col min="5612" max="5612" width="10.88671875" style="22" customWidth="1"/>
    <col min="5613" max="5614" width="11.109375" style="22" customWidth="1"/>
    <col min="5615" max="5615" width="12.109375" style="22" customWidth="1"/>
    <col min="5616" max="5616" width="12.88671875" style="22" customWidth="1"/>
    <col min="5617" max="5617" width="10.6640625" style="22" customWidth="1"/>
    <col min="5618" max="5618" width="10.44140625" style="22" customWidth="1"/>
    <col min="5619" max="5619" width="10.109375" style="22" customWidth="1"/>
    <col min="5620" max="5856" width="9.109375" style="22"/>
    <col min="5857" max="5857" width="6.44140625" style="22" customWidth="1"/>
    <col min="5858" max="5858" width="10.88671875" style="22" customWidth="1"/>
    <col min="5859" max="5859" width="45.33203125" style="22" customWidth="1"/>
    <col min="5860" max="5860" width="12.109375" style="22" customWidth="1"/>
    <col min="5861" max="5861" width="11.44140625" style="22" customWidth="1"/>
    <col min="5862" max="5862" width="13" style="22" customWidth="1"/>
    <col min="5863" max="5863" width="15.33203125" style="22" customWidth="1"/>
    <col min="5864" max="5864" width="11.44140625" style="22" customWidth="1"/>
    <col min="5865" max="5867" width="11" style="22" customWidth="1"/>
    <col min="5868" max="5868" width="10.88671875" style="22" customWidth="1"/>
    <col min="5869" max="5870" width="11.109375" style="22" customWidth="1"/>
    <col min="5871" max="5871" width="12.109375" style="22" customWidth="1"/>
    <col min="5872" max="5872" width="12.88671875" style="22" customWidth="1"/>
    <col min="5873" max="5873" width="10.6640625" style="22" customWidth="1"/>
    <col min="5874" max="5874" width="10.44140625" style="22" customWidth="1"/>
    <col min="5875" max="5875" width="10.109375" style="22" customWidth="1"/>
    <col min="5876" max="6112" width="9.109375" style="22"/>
    <col min="6113" max="6113" width="6.44140625" style="22" customWidth="1"/>
    <col min="6114" max="6114" width="10.88671875" style="22" customWidth="1"/>
    <col min="6115" max="6115" width="45.33203125" style="22" customWidth="1"/>
    <col min="6116" max="6116" width="12.109375" style="22" customWidth="1"/>
    <col min="6117" max="6117" width="11.44140625" style="22" customWidth="1"/>
    <col min="6118" max="6118" width="13" style="22" customWidth="1"/>
    <col min="6119" max="6119" width="15.33203125" style="22" customWidth="1"/>
    <col min="6120" max="6120" width="11.44140625" style="22" customWidth="1"/>
    <col min="6121" max="6123" width="11" style="22" customWidth="1"/>
    <col min="6124" max="6124" width="10.88671875" style="22" customWidth="1"/>
    <col min="6125" max="6126" width="11.109375" style="22" customWidth="1"/>
    <col min="6127" max="6127" width="12.109375" style="22" customWidth="1"/>
    <col min="6128" max="6128" width="12.88671875" style="22" customWidth="1"/>
    <col min="6129" max="6129" width="10.6640625" style="22" customWidth="1"/>
    <col min="6130" max="6130" width="10.44140625" style="22" customWidth="1"/>
    <col min="6131" max="6131" width="10.109375" style="22" customWidth="1"/>
    <col min="6132" max="6368" width="9.109375" style="22"/>
    <col min="6369" max="6369" width="6.44140625" style="22" customWidth="1"/>
    <col min="6370" max="6370" width="10.88671875" style="22" customWidth="1"/>
    <col min="6371" max="6371" width="45.33203125" style="22" customWidth="1"/>
    <col min="6372" max="6372" width="12.109375" style="22" customWidth="1"/>
    <col min="6373" max="6373" width="11.44140625" style="22" customWidth="1"/>
    <col min="6374" max="6374" width="13" style="22" customWidth="1"/>
    <col min="6375" max="6375" width="15.33203125" style="22" customWidth="1"/>
    <col min="6376" max="6376" width="11.44140625" style="22" customWidth="1"/>
    <col min="6377" max="6379" width="11" style="22" customWidth="1"/>
    <col min="6380" max="6380" width="10.88671875" style="22" customWidth="1"/>
    <col min="6381" max="6382" width="11.109375" style="22" customWidth="1"/>
    <col min="6383" max="6383" width="12.109375" style="22" customWidth="1"/>
    <col min="6384" max="6384" width="12.88671875" style="22" customWidth="1"/>
    <col min="6385" max="6385" width="10.6640625" style="22" customWidth="1"/>
    <col min="6386" max="6386" width="10.44140625" style="22" customWidth="1"/>
    <col min="6387" max="6387" width="10.109375" style="22" customWidth="1"/>
    <col min="6388" max="6624" width="9.109375" style="22"/>
    <col min="6625" max="6625" width="6.44140625" style="22" customWidth="1"/>
    <col min="6626" max="6626" width="10.88671875" style="22" customWidth="1"/>
    <col min="6627" max="6627" width="45.33203125" style="22" customWidth="1"/>
    <col min="6628" max="6628" width="12.109375" style="22" customWidth="1"/>
    <col min="6629" max="6629" width="11.44140625" style="22" customWidth="1"/>
    <col min="6630" max="6630" width="13" style="22" customWidth="1"/>
    <col min="6631" max="6631" width="15.33203125" style="22" customWidth="1"/>
    <col min="6632" max="6632" width="11.44140625" style="22" customWidth="1"/>
    <col min="6633" max="6635" width="11" style="22" customWidth="1"/>
    <col min="6636" max="6636" width="10.88671875" style="22" customWidth="1"/>
    <col min="6637" max="6638" width="11.109375" style="22" customWidth="1"/>
    <col min="6639" max="6639" width="12.109375" style="22" customWidth="1"/>
    <col min="6640" max="6640" width="12.88671875" style="22" customWidth="1"/>
    <col min="6641" max="6641" width="10.6640625" style="22" customWidth="1"/>
    <col min="6642" max="6642" width="10.44140625" style="22" customWidth="1"/>
    <col min="6643" max="6643" width="10.109375" style="22" customWidth="1"/>
    <col min="6644" max="6880" width="9.109375" style="22"/>
    <col min="6881" max="6881" width="6.44140625" style="22" customWidth="1"/>
    <col min="6882" max="6882" width="10.88671875" style="22" customWidth="1"/>
    <col min="6883" max="6883" width="45.33203125" style="22" customWidth="1"/>
    <col min="6884" max="6884" width="12.109375" style="22" customWidth="1"/>
    <col min="6885" max="6885" width="11.44140625" style="22" customWidth="1"/>
    <col min="6886" max="6886" width="13" style="22" customWidth="1"/>
    <col min="6887" max="6887" width="15.33203125" style="22" customWidth="1"/>
    <col min="6888" max="6888" width="11.44140625" style="22" customWidth="1"/>
    <col min="6889" max="6891" width="11" style="22" customWidth="1"/>
    <col min="6892" max="6892" width="10.88671875" style="22" customWidth="1"/>
    <col min="6893" max="6894" width="11.109375" style="22" customWidth="1"/>
    <col min="6895" max="6895" width="12.109375" style="22" customWidth="1"/>
    <col min="6896" max="6896" width="12.88671875" style="22" customWidth="1"/>
    <col min="6897" max="6897" width="10.6640625" style="22" customWidth="1"/>
    <col min="6898" max="6898" width="10.44140625" style="22" customWidth="1"/>
    <col min="6899" max="6899" width="10.109375" style="22" customWidth="1"/>
    <col min="6900" max="7136" width="9.109375" style="22"/>
    <col min="7137" max="7137" width="6.44140625" style="22" customWidth="1"/>
    <col min="7138" max="7138" width="10.88671875" style="22" customWidth="1"/>
    <col min="7139" max="7139" width="45.33203125" style="22" customWidth="1"/>
    <col min="7140" max="7140" width="12.109375" style="22" customWidth="1"/>
    <col min="7141" max="7141" width="11.44140625" style="22" customWidth="1"/>
    <col min="7142" max="7142" width="13" style="22" customWidth="1"/>
    <col min="7143" max="7143" width="15.33203125" style="22" customWidth="1"/>
    <col min="7144" max="7144" width="11.44140625" style="22" customWidth="1"/>
    <col min="7145" max="7147" width="11" style="22" customWidth="1"/>
    <col min="7148" max="7148" width="10.88671875" style="22" customWidth="1"/>
    <col min="7149" max="7150" width="11.109375" style="22" customWidth="1"/>
    <col min="7151" max="7151" width="12.109375" style="22" customWidth="1"/>
    <col min="7152" max="7152" width="12.88671875" style="22" customWidth="1"/>
    <col min="7153" max="7153" width="10.6640625" style="22" customWidth="1"/>
    <col min="7154" max="7154" width="10.44140625" style="22" customWidth="1"/>
    <col min="7155" max="7155" width="10.109375" style="22" customWidth="1"/>
    <col min="7156" max="7392" width="9.109375" style="22"/>
    <col min="7393" max="7393" width="6.44140625" style="22" customWidth="1"/>
    <col min="7394" max="7394" width="10.88671875" style="22" customWidth="1"/>
    <col min="7395" max="7395" width="45.33203125" style="22" customWidth="1"/>
    <col min="7396" max="7396" width="12.109375" style="22" customWidth="1"/>
    <col min="7397" max="7397" width="11.44140625" style="22" customWidth="1"/>
    <col min="7398" max="7398" width="13" style="22" customWidth="1"/>
    <col min="7399" max="7399" width="15.33203125" style="22" customWidth="1"/>
    <col min="7400" max="7400" width="11.44140625" style="22" customWidth="1"/>
    <col min="7401" max="7403" width="11" style="22" customWidth="1"/>
    <col min="7404" max="7404" width="10.88671875" style="22" customWidth="1"/>
    <col min="7405" max="7406" width="11.109375" style="22" customWidth="1"/>
    <col min="7407" max="7407" width="12.109375" style="22" customWidth="1"/>
    <col min="7408" max="7408" width="12.88671875" style="22" customWidth="1"/>
    <col min="7409" max="7409" width="10.6640625" style="22" customWidth="1"/>
    <col min="7410" max="7410" width="10.44140625" style="22" customWidth="1"/>
    <col min="7411" max="7411" width="10.109375" style="22" customWidth="1"/>
    <col min="7412" max="7648" width="9.109375" style="22"/>
    <col min="7649" max="7649" width="6.44140625" style="22" customWidth="1"/>
    <col min="7650" max="7650" width="10.88671875" style="22" customWidth="1"/>
    <col min="7651" max="7651" width="45.33203125" style="22" customWidth="1"/>
    <col min="7652" max="7652" width="12.109375" style="22" customWidth="1"/>
    <col min="7653" max="7653" width="11.44140625" style="22" customWidth="1"/>
    <col min="7654" max="7654" width="13" style="22" customWidth="1"/>
    <col min="7655" max="7655" width="15.33203125" style="22" customWidth="1"/>
    <col min="7656" max="7656" width="11.44140625" style="22" customWidth="1"/>
    <col min="7657" max="7659" width="11" style="22" customWidth="1"/>
    <col min="7660" max="7660" width="10.88671875" style="22" customWidth="1"/>
    <col min="7661" max="7662" width="11.109375" style="22" customWidth="1"/>
    <col min="7663" max="7663" width="12.109375" style="22" customWidth="1"/>
    <col min="7664" max="7664" width="12.88671875" style="22" customWidth="1"/>
    <col min="7665" max="7665" width="10.6640625" style="22" customWidth="1"/>
    <col min="7666" max="7666" width="10.44140625" style="22" customWidth="1"/>
    <col min="7667" max="7667" width="10.109375" style="22" customWidth="1"/>
    <col min="7668" max="7904" width="9.109375" style="22"/>
    <col min="7905" max="7905" width="6.44140625" style="22" customWidth="1"/>
    <col min="7906" max="7906" width="10.88671875" style="22" customWidth="1"/>
    <col min="7907" max="7907" width="45.33203125" style="22" customWidth="1"/>
    <col min="7908" max="7908" width="12.109375" style="22" customWidth="1"/>
    <col min="7909" max="7909" width="11.44140625" style="22" customWidth="1"/>
    <col min="7910" max="7910" width="13" style="22" customWidth="1"/>
    <col min="7911" max="7911" width="15.33203125" style="22" customWidth="1"/>
    <col min="7912" max="7912" width="11.44140625" style="22" customWidth="1"/>
    <col min="7913" max="7915" width="11" style="22" customWidth="1"/>
    <col min="7916" max="7916" width="10.88671875" style="22" customWidth="1"/>
    <col min="7917" max="7918" width="11.109375" style="22" customWidth="1"/>
    <col min="7919" max="7919" width="12.109375" style="22" customWidth="1"/>
    <col min="7920" max="7920" width="12.88671875" style="22" customWidth="1"/>
    <col min="7921" max="7921" width="10.6640625" style="22" customWidth="1"/>
    <col min="7922" max="7922" width="10.44140625" style="22" customWidth="1"/>
    <col min="7923" max="7923" width="10.109375" style="22" customWidth="1"/>
    <col min="7924" max="8160" width="9.109375" style="22"/>
    <col min="8161" max="8161" width="6.44140625" style="22" customWidth="1"/>
    <col min="8162" max="8162" width="10.88671875" style="22" customWidth="1"/>
    <col min="8163" max="8163" width="45.33203125" style="22" customWidth="1"/>
    <col min="8164" max="8164" width="12.109375" style="22" customWidth="1"/>
    <col min="8165" max="8165" width="11.44140625" style="22" customWidth="1"/>
    <col min="8166" max="8166" width="13" style="22" customWidth="1"/>
    <col min="8167" max="8167" width="15.33203125" style="22" customWidth="1"/>
    <col min="8168" max="8168" width="11.44140625" style="22" customWidth="1"/>
    <col min="8169" max="8171" width="11" style="22" customWidth="1"/>
    <col min="8172" max="8172" width="10.88671875" style="22" customWidth="1"/>
    <col min="8173" max="8174" width="11.109375" style="22" customWidth="1"/>
    <col min="8175" max="8175" width="12.109375" style="22" customWidth="1"/>
    <col min="8176" max="8176" width="12.88671875" style="22" customWidth="1"/>
    <col min="8177" max="8177" width="10.6640625" style="22" customWidth="1"/>
    <col min="8178" max="8178" width="10.44140625" style="22" customWidth="1"/>
    <col min="8179" max="8179" width="10.109375" style="22" customWidth="1"/>
    <col min="8180" max="8416" width="9.109375" style="22"/>
    <col min="8417" max="8417" width="6.44140625" style="22" customWidth="1"/>
    <col min="8418" max="8418" width="10.88671875" style="22" customWidth="1"/>
    <col min="8419" max="8419" width="45.33203125" style="22" customWidth="1"/>
    <col min="8420" max="8420" width="12.109375" style="22" customWidth="1"/>
    <col min="8421" max="8421" width="11.44140625" style="22" customWidth="1"/>
    <col min="8422" max="8422" width="13" style="22" customWidth="1"/>
    <col min="8423" max="8423" width="15.33203125" style="22" customWidth="1"/>
    <col min="8424" max="8424" width="11.44140625" style="22" customWidth="1"/>
    <col min="8425" max="8427" width="11" style="22" customWidth="1"/>
    <col min="8428" max="8428" width="10.88671875" style="22" customWidth="1"/>
    <col min="8429" max="8430" width="11.109375" style="22" customWidth="1"/>
    <col min="8431" max="8431" width="12.109375" style="22" customWidth="1"/>
    <col min="8432" max="8432" width="12.88671875" style="22" customWidth="1"/>
    <col min="8433" max="8433" width="10.6640625" style="22" customWidth="1"/>
    <col min="8434" max="8434" width="10.44140625" style="22" customWidth="1"/>
    <col min="8435" max="8435" width="10.109375" style="22" customWidth="1"/>
    <col min="8436" max="8672" width="9.109375" style="22"/>
    <col min="8673" max="8673" width="6.44140625" style="22" customWidth="1"/>
    <col min="8674" max="8674" width="10.88671875" style="22" customWidth="1"/>
    <col min="8675" max="8675" width="45.33203125" style="22" customWidth="1"/>
    <col min="8676" max="8676" width="12.109375" style="22" customWidth="1"/>
    <col min="8677" max="8677" width="11.44140625" style="22" customWidth="1"/>
    <col min="8678" max="8678" width="13" style="22" customWidth="1"/>
    <col min="8679" max="8679" width="15.33203125" style="22" customWidth="1"/>
    <col min="8680" max="8680" width="11.44140625" style="22" customWidth="1"/>
    <col min="8681" max="8683" width="11" style="22" customWidth="1"/>
    <col min="8684" max="8684" width="10.88671875" style="22" customWidth="1"/>
    <col min="8685" max="8686" width="11.109375" style="22" customWidth="1"/>
    <col min="8687" max="8687" width="12.109375" style="22" customWidth="1"/>
    <col min="8688" max="8688" width="12.88671875" style="22" customWidth="1"/>
    <col min="8689" max="8689" width="10.6640625" style="22" customWidth="1"/>
    <col min="8690" max="8690" width="10.44140625" style="22" customWidth="1"/>
    <col min="8691" max="8691" width="10.109375" style="22" customWidth="1"/>
    <col min="8692" max="8928" width="9.109375" style="22"/>
    <col min="8929" max="8929" width="6.44140625" style="22" customWidth="1"/>
    <col min="8930" max="8930" width="10.88671875" style="22" customWidth="1"/>
    <col min="8931" max="8931" width="45.33203125" style="22" customWidth="1"/>
    <col min="8932" max="8932" width="12.109375" style="22" customWidth="1"/>
    <col min="8933" max="8933" width="11.44140625" style="22" customWidth="1"/>
    <col min="8934" max="8934" width="13" style="22" customWidth="1"/>
    <col min="8935" max="8935" width="15.33203125" style="22" customWidth="1"/>
    <col min="8936" max="8936" width="11.44140625" style="22" customWidth="1"/>
    <col min="8937" max="8939" width="11" style="22" customWidth="1"/>
    <col min="8940" max="8940" width="10.88671875" style="22" customWidth="1"/>
    <col min="8941" max="8942" width="11.109375" style="22" customWidth="1"/>
    <col min="8943" max="8943" width="12.109375" style="22" customWidth="1"/>
    <col min="8944" max="8944" width="12.88671875" style="22" customWidth="1"/>
    <col min="8945" max="8945" width="10.6640625" style="22" customWidth="1"/>
    <col min="8946" max="8946" width="10.44140625" style="22" customWidth="1"/>
    <col min="8947" max="8947" width="10.109375" style="22" customWidth="1"/>
    <col min="8948" max="9184" width="9.109375" style="22"/>
    <col min="9185" max="9185" width="6.44140625" style="22" customWidth="1"/>
    <col min="9186" max="9186" width="10.88671875" style="22" customWidth="1"/>
    <col min="9187" max="9187" width="45.33203125" style="22" customWidth="1"/>
    <col min="9188" max="9188" width="12.109375" style="22" customWidth="1"/>
    <col min="9189" max="9189" width="11.44140625" style="22" customWidth="1"/>
    <col min="9190" max="9190" width="13" style="22" customWidth="1"/>
    <col min="9191" max="9191" width="15.33203125" style="22" customWidth="1"/>
    <col min="9192" max="9192" width="11.44140625" style="22" customWidth="1"/>
    <col min="9193" max="9195" width="11" style="22" customWidth="1"/>
    <col min="9196" max="9196" width="10.88671875" style="22" customWidth="1"/>
    <col min="9197" max="9198" width="11.109375" style="22" customWidth="1"/>
    <col min="9199" max="9199" width="12.109375" style="22" customWidth="1"/>
    <col min="9200" max="9200" width="12.88671875" style="22" customWidth="1"/>
    <col min="9201" max="9201" width="10.6640625" style="22" customWidth="1"/>
    <col min="9202" max="9202" width="10.44140625" style="22" customWidth="1"/>
    <col min="9203" max="9203" width="10.109375" style="22" customWidth="1"/>
    <col min="9204" max="9440" width="9.109375" style="22"/>
    <col min="9441" max="9441" width="6.44140625" style="22" customWidth="1"/>
    <col min="9442" max="9442" width="10.88671875" style="22" customWidth="1"/>
    <col min="9443" max="9443" width="45.33203125" style="22" customWidth="1"/>
    <col min="9444" max="9444" width="12.109375" style="22" customWidth="1"/>
    <col min="9445" max="9445" width="11.44140625" style="22" customWidth="1"/>
    <col min="9446" max="9446" width="13" style="22" customWidth="1"/>
    <col min="9447" max="9447" width="15.33203125" style="22" customWidth="1"/>
    <col min="9448" max="9448" width="11.44140625" style="22" customWidth="1"/>
    <col min="9449" max="9451" width="11" style="22" customWidth="1"/>
    <col min="9452" max="9452" width="10.88671875" style="22" customWidth="1"/>
    <col min="9453" max="9454" width="11.109375" style="22" customWidth="1"/>
    <col min="9455" max="9455" width="12.109375" style="22" customWidth="1"/>
    <col min="9456" max="9456" width="12.88671875" style="22" customWidth="1"/>
    <col min="9457" max="9457" width="10.6640625" style="22" customWidth="1"/>
    <col min="9458" max="9458" width="10.44140625" style="22" customWidth="1"/>
    <col min="9459" max="9459" width="10.109375" style="22" customWidth="1"/>
    <col min="9460" max="9696" width="9.109375" style="22"/>
    <col min="9697" max="9697" width="6.44140625" style="22" customWidth="1"/>
    <col min="9698" max="9698" width="10.88671875" style="22" customWidth="1"/>
    <col min="9699" max="9699" width="45.33203125" style="22" customWidth="1"/>
    <col min="9700" max="9700" width="12.109375" style="22" customWidth="1"/>
    <col min="9701" max="9701" width="11.44140625" style="22" customWidth="1"/>
    <col min="9702" max="9702" width="13" style="22" customWidth="1"/>
    <col min="9703" max="9703" width="15.33203125" style="22" customWidth="1"/>
    <col min="9704" max="9704" width="11.44140625" style="22" customWidth="1"/>
    <col min="9705" max="9707" width="11" style="22" customWidth="1"/>
    <col min="9708" max="9708" width="10.88671875" style="22" customWidth="1"/>
    <col min="9709" max="9710" width="11.109375" style="22" customWidth="1"/>
    <col min="9711" max="9711" width="12.109375" style="22" customWidth="1"/>
    <col min="9712" max="9712" width="12.88671875" style="22" customWidth="1"/>
    <col min="9713" max="9713" width="10.6640625" style="22" customWidth="1"/>
    <col min="9714" max="9714" width="10.44140625" style="22" customWidth="1"/>
    <col min="9715" max="9715" width="10.109375" style="22" customWidth="1"/>
    <col min="9716" max="9952" width="9.109375" style="22"/>
    <col min="9953" max="9953" width="6.44140625" style="22" customWidth="1"/>
    <col min="9954" max="9954" width="10.88671875" style="22" customWidth="1"/>
    <col min="9955" max="9955" width="45.33203125" style="22" customWidth="1"/>
    <col min="9956" max="9956" width="12.109375" style="22" customWidth="1"/>
    <col min="9957" max="9957" width="11.44140625" style="22" customWidth="1"/>
    <col min="9958" max="9958" width="13" style="22" customWidth="1"/>
    <col min="9959" max="9959" width="15.33203125" style="22" customWidth="1"/>
    <col min="9960" max="9960" width="11.44140625" style="22" customWidth="1"/>
    <col min="9961" max="9963" width="11" style="22" customWidth="1"/>
    <col min="9964" max="9964" width="10.88671875" style="22" customWidth="1"/>
    <col min="9965" max="9966" width="11.109375" style="22" customWidth="1"/>
    <col min="9967" max="9967" width="12.109375" style="22" customWidth="1"/>
    <col min="9968" max="9968" width="12.88671875" style="22" customWidth="1"/>
    <col min="9969" max="9969" width="10.6640625" style="22" customWidth="1"/>
    <col min="9970" max="9970" width="10.44140625" style="22" customWidth="1"/>
    <col min="9971" max="9971" width="10.109375" style="22" customWidth="1"/>
    <col min="9972" max="10208" width="9.109375" style="22"/>
    <col min="10209" max="10209" width="6.44140625" style="22" customWidth="1"/>
    <col min="10210" max="10210" width="10.88671875" style="22" customWidth="1"/>
    <col min="10211" max="10211" width="45.33203125" style="22" customWidth="1"/>
    <col min="10212" max="10212" width="12.109375" style="22" customWidth="1"/>
    <col min="10213" max="10213" width="11.44140625" style="22" customWidth="1"/>
    <col min="10214" max="10214" width="13" style="22" customWidth="1"/>
    <col min="10215" max="10215" width="15.33203125" style="22" customWidth="1"/>
    <col min="10216" max="10216" width="11.44140625" style="22" customWidth="1"/>
    <col min="10217" max="10219" width="11" style="22" customWidth="1"/>
    <col min="10220" max="10220" width="10.88671875" style="22" customWidth="1"/>
    <col min="10221" max="10222" width="11.109375" style="22" customWidth="1"/>
    <col min="10223" max="10223" width="12.109375" style="22" customWidth="1"/>
    <col min="10224" max="10224" width="12.88671875" style="22" customWidth="1"/>
    <col min="10225" max="10225" width="10.6640625" style="22" customWidth="1"/>
    <col min="10226" max="10226" width="10.44140625" style="22" customWidth="1"/>
    <col min="10227" max="10227" width="10.109375" style="22" customWidth="1"/>
    <col min="10228" max="10464" width="9.109375" style="22"/>
    <col min="10465" max="10465" width="6.44140625" style="22" customWidth="1"/>
    <col min="10466" max="10466" width="10.88671875" style="22" customWidth="1"/>
    <col min="10467" max="10467" width="45.33203125" style="22" customWidth="1"/>
    <col min="10468" max="10468" width="12.109375" style="22" customWidth="1"/>
    <col min="10469" max="10469" width="11.44140625" style="22" customWidth="1"/>
    <col min="10470" max="10470" width="13" style="22" customWidth="1"/>
    <col min="10471" max="10471" width="15.33203125" style="22" customWidth="1"/>
    <col min="10472" max="10472" width="11.44140625" style="22" customWidth="1"/>
    <col min="10473" max="10475" width="11" style="22" customWidth="1"/>
    <col min="10476" max="10476" width="10.88671875" style="22" customWidth="1"/>
    <col min="10477" max="10478" width="11.109375" style="22" customWidth="1"/>
    <col min="10479" max="10479" width="12.109375" style="22" customWidth="1"/>
    <col min="10480" max="10480" width="12.88671875" style="22" customWidth="1"/>
    <col min="10481" max="10481" width="10.6640625" style="22" customWidth="1"/>
    <col min="10482" max="10482" width="10.44140625" style="22" customWidth="1"/>
    <col min="10483" max="10483" width="10.109375" style="22" customWidth="1"/>
    <col min="10484" max="10720" width="9.109375" style="22"/>
    <col min="10721" max="10721" width="6.44140625" style="22" customWidth="1"/>
    <col min="10722" max="10722" width="10.88671875" style="22" customWidth="1"/>
    <col min="10723" max="10723" width="45.33203125" style="22" customWidth="1"/>
    <col min="10724" max="10724" width="12.109375" style="22" customWidth="1"/>
    <col min="10725" max="10725" width="11.44140625" style="22" customWidth="1"/>
    <col min="10726" max="10726" width="13" style="22" customWidth="1"/>
    <col min="10727" max="10727" width="15.33203125" style="22" customWidth="1"/>
    <col min="10728" max="10728" width="11.44140625" style="22" customWidth="1"/>
    <col min="10729" max="10731" width="11" style="22" customWidth="1"/>
    <col min="10732" max="10732" width="10.88671875" style="22" customWidth="1"/>
    <col min="10733" max="10734" width="11.109375" style="22" customWidth="1"/>
    <col min="10735" max="10735" width="12.109375" style="22" customWidth="1"/>
    <col min="10736" max="10736" width="12.88671875" style="22" customWidth="1"/>
    <col min="10737" max="10737" width="10.6640625" style="22" customWidth="1"/>
    <col min="10738" max="10738" width="10.44140625" style="22" customWidth="1"/>
    <col min="10739" max="10739" width="10.109375" style="22" customWidth="1"/>
    <col min="10740" max="10976" width="9.109375" style="22"/>
    <col min="10977" max="10977" width="6.44140625" style="22" customWidth="1"/>
    <col min="10978" max="10978" width="10.88671875" style="22" customWidth="1"/>
    <col min="10979" max="10979" width="45.33203125" style="22" customWidth="1"/>
    <col min="10980" max="10980" width="12.109375" style="22" customWidth="1"/>
    <col min="10981" max="10981" width="11.44140625" style="22" customWidth="1"/>
    <col min="10982" max="10982" width="13" style="22" customWidth="1"/>
    <col min="10983" max="10983" width="15.33203125" style="22" customWidth="1"/>
    <col min="10984" max="10984" width="11.44140625" style="22" customWidth="1"/>
    <col min="10985" max="10987" width="11" style="22" customWidth="1"/>
    <col min="10988" max="10988" width="10.88671875" style="22" customWidth="1"/>
    <col min="10989" max="10990" width="11.109375" style="22" customWidth="1"/>
    <col min="10991" max="10991" width="12.109375" style="22" customWidth="1"/>
    <col min="10992" max="10992" width="12.88671875" style="22" customWidth="1"/>
    <col min="10993" max="10993" width="10.6640625" style="22" customWidth="1"/>
    <col min="10994" max="10994" width="10.44140625" style="22" customWidth="1"/>
    <col min="10995" max="10995" width="10.109375" style="22" customWidth="1"/>
    <col min="10996" max="11232" width="9.109375" style="22"/>
    <col min="11233" max="11233" width="6.44140625" style="22" customWidth="1"/>
    <col min="11234" max="11234" width="10.88671875" style="22" customWidth="1"/>
    <col min="11235" max="11235" width="45.33203125" style="22" customWidth="1"/>
    <col min="11236" max="11236" width="12.109375" style="22" customWidth="1"/>
    <col min="11237" max="11237" width="11.44140625" style="22" customWidth="1"/>
    <col min="11238" max="11238" width="13" style="22" customWidth="1"/>
    <col min="11239" max="11239" width="15.33203125" style="22" customWidth="1"/>
    <col min="11240" max="11240" width="11.44140625" style="22" customWidth="1"/>
    <col min="11241" max="11243" width="11" style="22" customWidth="1"/>
    <col min="11244" max="11244" width="10.88671875" style="22" customWidth="1"/>
    <col min="11245" max="11246" width="11.109375" style="22" customWidth="1"/>
    <col min="11247" max="11247" width="12.109375" style="22" customWidth="1"/>
    <col min="11248" max="11248" width="12.88671875" style="22" customWidth="1"/>
    <col min="11249" max="11249" width="10.6640625" style="22" customWidth="1"/>
    <col min="11250" max="11250" width="10.44140625" style="22" customWidth="1"/>
    <col min="11251" max="11251" width="10.109375" style="22" customWidth="1"/>
    <col min="11252" max="11488" width="9.109375" style="22"/>
    <col min="11489" max="11489" width="6.44140625" style="22" customWidth="1"/>
    <col min="11490" max="11490" width="10.88671875" style="22" customWidth="1"/>
    <col min="11491" max="11491" width="45.33203125" style="22" customWidth="1"/>
    <col min="11492" max="11492" width="12.109375" style="22" customWidth="1"/>
    <col min="11493" max="11493" width="11.44140625" style="22" customWidth="1"/>
    <col min="11494" max="11494" width="13" style="22" customWidth="1"/>
    <col min="11495" max="11495" width="15.33203125" style="22" customWidth="1"/>
    <col min="11496" max="11496" width="11.44140625" style="22" customWidth="1"/>
    <col min="11497" max="11499" width="11" style="22" customWidth="1"/>
    <col min="11500" max="11500" width="10.88671875" style="22" customWidth="1"/>
    <col min="11501" max="11502" width="11.109375" style="22" customWidth="1"/>
    <col min="11503" max="11503" width="12.109375" style="22" customWidth="1"/>
    <col min="11504" max="11504" width="12.88671875" style="22" customWidth="1"/>
    <col min="11505" max="11505" width="10.6640625" style="22" customWidth="1"/>
    <col min="11506" max="11506" width="10.44140625" style="22" customWidth="1"/>
    <col min="11507" max="11507" width="10.109375" style="22" customWidth="1"/>
    <col min="11508" max="11744" width="9.109375" style="22"/>
    <col min="11745" max="11745" width="6.44140625" style="22" customWidth="1"/>
    <col min="11746" max="11746" width="10.88671875" style="22" customWidth="1"/>
    <col min="11747" max="11747" width="45.33203125" style="22" customWidth="1"/>
    <col min="11748" max="11748" width="12.109375" style="22" customWidth="1"/>
    <col min="11749" max="11749" width="11.44140625" style="22" customWidth="1"/>
    <col min="11750" max="11750" width="13" style="22" customWidth="1"/>
    <col min="11751" max="11751" width="15.33203125" style="22" customWidth="1"/>
    <col min="11752" max="11752" width="11.44140625" style="22" customWidth="1"/>
    <col min="11753" max="11755" width="11" style="22" customWidth="1"/>
    <col min="11756" max="11756" width="10.88671875" style="22" customWidth="1"/>
    <col min="11757" max="11758" width="11.109375" style="22" customWidth="1"/>
    <col min="11759" max="11759" width="12.109375" style="22" customWidth="1"/>
    <col min="11760" max="11760" width="12.88671875" style="22" customWidth="1"/>
    <col min="11761" max="11761" width="10.6640625" style="22" customWidth="1"/>
    <col min="11762" max="11762" width="10.44140625" style="22" customWidth="1"/>
    <col min="11763" max="11763" width="10.109375" style="22" customWidth="1"/>
    <col min="11764" max="12000" width="9.109375" style="22"/>
    <col min="12001" max="12001" width="6.44140625" style="22" customWidth="1"/>
    <col min="12002" max="12002" width="10.88671875" style="22" customWidth="1"/>
    <col min="12003" max="12003" width="45.33203125" style="22" customWidth="1"/>
    <col min="12004" max="12004" width="12.109375" style="22" customWidth="1"/>
    <col min="12005" max="12005" width="11.44140625" style="22" customWidth="1"/>
    <col min="12006" max="12006" width="13" style="22" customWidth="1"/>
    <col min="12007" max="12007" width="15.33203125" style="22" customWidth="1"/>
    <col min="12008" max="12008" width="11.44140625" style="22" customWidth="1"/>
    <col min="12009" max="12011" width="11" style="22" customWidth="1"/>
    <col min="12012" max="12012" width="10.88671875" style="22" customWidth="1"/>
    <col min="12013" max="12014" width="11.109375" style="22" customWidth="1"/>
    <col min="12015" max="12015" width="12.109375" style="22" customWidth="1"/>
    <col min="12016" max="12016" width="12.88671875" style="22" customWidth="1"/>
    <col min="12017" max="12017" width="10.6640625" style="22" customWidth="1"/>
    <col min="12018" max="12018" width="10.44140625" style="22" customWidth="1"/>
    <col min="12019" max="12019" width="10.109375" style="22" customWidth="1"/>
    <col min="12020" max="12256" width="9.109375" style="22"/>
    <col min="12257" max="12257" width="6.44140625" style="22" customWidth="1"/>
    <col min="12258" max="12258" width="10.88671875" style="22" customWidth="1"/>
    <col min="12259" max="12259" width="45.33203125" style="22" customWidth="1"/>
    <col min="12260" max="12260" width="12.109375" style="22" customWidth="1"/>
    <col min="12261" max="12261" width="11.44140625" style="22" customWidth="1"/>
    <col min="12262" max="12262" width="13" style="22" customWidth="1"/>
    <col min="12263" max="12263" width="15.33203125" style="22" customWidth="1"/>
    <col min="12264" max="12264" width="11.44140625" style="22" customWidth="1"/>
    <col min="12265" max="12267" width="11" style="22" customWidth="1"/>
    <col min="12268" max="12268" width="10.88671875" style="22" customWidth="1"/>
    <col min="12269" max="12270" width="11.109375" style="22" customWidth="1"/>
    <col min="12271" max="12271" width="12.109375" style="22" customWidth="1"/>
    <col min="12272" max="12272" width="12.88671875" style="22" customWidth="1"/>
    <col min="12273" max="12273" width="10.6640625" style="22" customWidth="1"/>
    <col min="12274" max="12274" width="10.44140625" style="22" customWidth="1"/>
    <col min="12275" max="12275" width="10.109375" style="22" customWidth="1"/>
    <col min="12276" max="12512" width="9.109375" style="22"/>
    <col min="12513" max="12513" width="6.44140625" style="22" customWidth="1"/>
    <col min="12514" max="12514" width="10.88671875" style="22" customWidth="1"/>
    <col min="12515" max="12515" width="45.33203125" style="22" customWidth="1"/>
    <col min="12516" max="12516" width="12.109375" style="22" customWidth="1"/>
    <col min="12517" max="12517" width="11.44140625" style="22" customWidth="1"/>
    <col min="12518" max="12518" width="13" style="22" customWidth="1"/>
    <col min="12519" max="12519" width="15.33203125" style="22" customWidth="1"/>
    <col min="12520" max="12520" width="11.44140625" style="22" customWidth="1"/>
    <col min="12521" max="12523" width="11" style="22" customWidth="1"/>
    <col min="12524" max="12524" width="10.88671875" style="22" customWidth="1"/>
    <col min="12525" max="12526" width="11.109375" style="22" customWidth="1"/>
    <col min="12527" max="12527" width="12.109375" style="22" customWidth="1"/>
    <col min="12528" max="12528" width="12.88671875" style="22" customWidth="1"/>
    <col min="12529" max="12529" width="10.6640625" style="22" customWidth="1"/>
    <col min="12530" max="12530" width="10.44140625" style="22" customWidth="1"/>
    <col min="12531" max="12531" width="10.109375" style="22" customWidth="1"/>
    <col min="12532" max="12768" width="9.109375" style="22"/>
    <col min="12769" max="12769" width="6.44140625" style="22" customWidth="1"/>
    <col min="12770" max="12770" width="10.88671875" style="22" customWidth="1"/>
    <col min="12771" max="12771" width="45.33203125" style="22" customWidth="1"/>
    <col min="12772" max="12772" width="12.109375" style="22" customWidth="1"/>
    <col min="12773" max="12773" width="11.44140625" style="22" customWidth="1"/>
    <col min="12774" max="12774" width="13" style="22" customWidth="1"/>
    <col min="12775" max="12775" width="15.33203125" style="22" customWidth="1"/>
    <col min="12776" max="12776" width="11.44140625" style="22" customWidth="1"/>
    <col min="12777" max="12779" width="11" style="22" customWidth="1"/>
    <col min="12780" max="12780" width="10.88671875" style="22" customWidth="1"/>
    <col min="12781" max="12782" width="11.109375" style="22" customWidth="1"/>
    <col min="12783" max="12783" width="12.109375" style="22" customWidth="1"/>
    <col min="12784" max="12784" width="12.88671875" style="22" customWidth="1"/>
    <col min="12785" max="12785" width="10.6640625" style="22" customWidth="1"/>
    <col min="12786" max="12786" width="10.44140625" style="22" customWidth="1"/>
    <col min="12787" max="12787" width="10.109375" style="22" customWidth="1"/>
    <col min="12788" max="13024" width="9.109375" style="22"/>
    <col min="13025" max="13025" width="6.44140625" style="22" customWidth="1"/>
    <col min="13026" max="13026" width="10.88671875" style="22" customWidth="1"/>
    <col min="13027" max="13027" width="45.33203125" style="22" customWidth="1"/>
    <col min="13028" max="13028" width="12.109375" style="22" customWidth="1"/>
    <col min="13029" max="13029" width="11.44140625" style="22" customWidth="1"/>
    <col min="13030" max="13030" width="13" style="22" customWidth="1"/>
    <col min="13031" max="13031" width="15.33203125" style="22" customWidth="1"/>
    <col min="13032" max="13032" width="11.44140625" style="22" customWidth="1"/>
    <col min="13033" max="13035" width="11" style="22" customWidth="1"/>
    <col min="13036" max="13036" width="10.88671875" style="22" customWidth="1"/>
    <col min="13037" max="13038" width="11.109375" style="22" customWidth="1"/>
    <col min="13039" max="13039" width="12.109375" style="22" customWidth="1"/>
    <col min="13040" max="13040" width="12.88671875" style="22" customWidth="1"/>
    <col min="13041" max="13041" width="10.6640625" style="22" customWidth="1"/>
    <col min="13042" max="13042" width="10.44140625" style="22" customWidth="1"/>
    <col min="13043" max="13043" width="10.109375" style="22" customWidth="1"/>
    <col min="13044" max="13280" width="9.109375" style="22"/>
    <col min="13281" max="13281" width="6.44140625" style="22" customWidth="1"/>
    <col min="13282" max="13282" width="10.88671875" style="22" customWidth="1"/>
    <col min="13283" max="13283" width="45.33203125" style="22" customWidth="1"/>
    <col min="13284" max="13284" width="12.109375" style="22" customWidth="1"/>
    <col min="13285" max="13285" width="11.44140625" style="22" customWidth="1"/>
    <col min="13286" max="13286" width="13" style="22" customWidth="1"/>
    <col min="13287" max="13287" width="15.33203125" style="22" customWidth="1"/>
    <col min="13288" max="13288" width="11.44140625" style="22" customWidth="1"/>
    <col min="13289" max="13291" width="11" style="22" customWidth="1"/>
    <col min="13292" max="13292" width="10.88671875" style="22" customWidth="1"/>
    <col min="13293" max="13294" width="11.109375" style="22" customWidth="1"/>
    <col min="13295" max="13295" width="12.109375" style="22" customWidth="1"/>
    <col min="13296" max="13296" width="12.88671875" style="22" customWidth="1"/>
    <col min="13297" max="13297" width="10.6640625" style="22" customWidth="1"/>
    <col min="13298" max="13298" width="10.44140625" style="22" customWidth="1"/>
    <col min="13299" max="13299" width="10.109375" style="22" customWidth="1"/>
    <col min="13300" max="13536" width="9.109375" style="22"/>
    <col min="13537" max="13537" width="6.44140625" style="22" customWidth="1"/>
    <col min="13538" max="13538" width="10.88671875" style="22" customWidth="1"/>
    <col min="13539" max="13539" width="45.33203125" style="22" customWidth="1"/>
    <col min="13540" max="13540" width="12.109375" style="22" customWidth="1"/>
    <col min="13541" max="13541" width="11.44140625" style="22" customWidth="1"/>
    <col min="13542" max="13542" width="13" style="22" customWidth="1"/>
    <col min="13543" max="13543" width="15.33203125" style="22" customWidth="1"/>
    <col min="13544" max="13544" width="11.44140625" style="22" customWidth="1"/>
    <col min="13545" max="13547" width="11" style="22" customWidth="1"/>
    <col min="13548" max="13548" width="10.88671875" style="22" customWidth="1"/>
    <col min="13549" max="13550" width="11.109375" style="22" customWidth="1"/>
    <col min="13551" max="13551" width="12.109375" style="22" customWidth="1"/>
    <col min="13552" max="13552" width="12.88671875" style="22" customWidth="1"/>
    <col min="13553" max="13553" width="10.6640625" style="22" customWidth="1"/>
    <col min="13554" max="13554" width="10.44140625" style="22" customWidth="1"/>
    <col min="13555" max="13555" width="10.109375" style="22" customWidth="1"/>
    <col min="13556" max="13792" width="9.109375" style="22"/>
    <col min="13793" max="13793" width="6.44140625" style="22" customWidth="1"/>
    <col min="13794" max="13794" width="10.88671875" style="22" customWidth="1"/>
    <col min="13795" max="13795" width="45.33203125" style="22" customWidth="1"/>
    <col min="13796" max="13796" width="12.109375" style="22" customWidth="1"/>
    <col min="13797" max="13797" width="11.44140625" style="22" customWidth="1"/>
    <col min="13798" max="13798" width="13" style="22" customWidth="1"/>
    <col min="13799" max="13799" width="15.33203125" style="22" customWidth="1"/>
    <col min="13800" max="13800" width="11.44140625" style="22" customWidth="1"/>
    <col min="13801" max="13803" width="11" style="22" customWidth="1"/>
    <col min="13804" max="13804" width="10.88671875" style="22" customWidth="1"/>
    <col min="13805" max="13806" width="11.109375" style="22" customWidth="1"/>
    <col min="13807" max="13807" width="12.109375" style="22" customWidth="1"/>
    <col min="13808" max="13808" width="12.88671875" style="22" customWidth="1"/>
    <col min="13809" max="13809" width="10.6640625" style="22" customWidth="1"/>
    <col min="13810" max="13810" width="10.44140625" style="22" customWidth="1"/>
    <col min="13811" max="13811" width="10.109375" style="22" customWidth="1"/>
    <col min="13812" max="14048" width="9.109375" style="22"/>
    <col min="14049" max="14049" width="6.44140625" style="22" customWidth="1"/>
    <col min="14050" max="14050" width="10.88671875" style="22" customWidth="1"/>
    <col min="14051" max="14051" width="45.33203125" style="22" customWidth="1"/>
    <col min="14052" max="14052" width="12.109375" style="22" customWidth="1"/>
    <col min="14053" max="14053" width="11.44140625" style="22" customWidth="1"/>
    <col min="14054" max="14054" width="13" style="22" customWidth="1"/>
    <col min="14055" max="14055" width="15.33203125" style="22" customWidth="1"/>
    <col min="14056" max="14056" width="11.44140625" style="22" customWidth="1"/>
    <col min="14057" max="14059" width="11" style="22" customWidth="1"/>
    <col min="14060" max="14060" width="10.88671875" style="22" customWidth="1"/>
    <col min="14061" max="14062" width="11.109375" style="22" customWidth="1"/>
    <col min="14063" max="14063" width="12.109375" style="22" customWidth="1"/>
    <col min="14064" max="14064" width="12.88671875" style="22" customWidth="1"/>
    <col min="14065" max="14065" width="10.6640625" style="22" customWidth="1"/>
    <col min="14066" max="14066" width="10.44140625" style="22" customWidth="1"/>
    <col min="14067" max="14067" width="10.109375" style="22" customWidth="1"/>
    <col min="14068" max="14304" width="9.109375" style="22"/>
    <col min="14305" max="14305" width="6.44140625" style="22" customWidth="1"/>
    <col min="14306" max="14306" width="10.88671875" style="22" customWidth="1"/>
    <col min="14307" max="14307" width="45.33203125" style="22" customWidth="1"/>
    <col min="14308" max="14308" width="12.109375" style="22" customWidth="1"/>
    <col min="14309" max="14309" width="11.44140625" style="22" customWidth="1"/>
    <col min="14310" max="14310" width="13" style="22" customWidth="1"/>
    <col min="14311" max="14311" width="15.33203125" style="22" customWidth="1"/>
    <col min="14312" max="14312" width="11.44140625" style="22" customWidth="1"/>
    <col min="14313" max="14315" width="11" style="22" customWidth="1"/>
    <col min="14316" max="14316" width="10.88671875" style="22" customWidth="1"/>
    <col min="14317" max="14318" width="11.109375" style="22" customWidth="1"/>
    <col min="14319" max="14319" width="12.109375" style="22" customWidth="1"/>
    <col min="14320" max="14320" width="12.88671875" style="22" customWidth="1"/>
    <col min="14321" max="14321" width="10.6640625" style="22" customWidth="1"/>
    <col min="14322" max="14322" width="10.44140625" style="22" customWidth="1"/>
    <col min="14323" max="14323" width="10.109375" style="22" customWidth="1"/>
    <col min="14324" max="14560" width="9.109375" style="22"/>
    <col min="14561" max="14561" width="6.44140625" style="22" customWidth="1"/>
    <col min="14562" max="14562" width="10.88671875" style="22" customWidth="1"/>
    <col min="14563" max="14563" width="45.33203125" style="22" customWidth="1"/>
    <col min="14564" max="14564" width="12.109375" style="22" customWidth="1"/>
    <col min="14565" max="14565" width="11.44140625" style="22" customWidth="1"/>
    <col min="14566" max="14566" width="13" style="22" customWidth="1"/>
    <col min="14567" max="14567" width="15.33203125" style="22" customWidth="1"/>
    <col min="14568" max="14568" width="11.44140625" style="22" customWidth="1"/>
    <col min="14569" max="14571" width="11" style="22" customWidth="1"/>
    <col min="14572" max="14572" width="10.88671875" style="22" customWidth="1"/>
    <col min="14573" max="14574" width="11.109375" style="22" customWidth="1"/>
    <col min="14575" max="14575" width="12.109375" style="22" customWidth="1"/>
    <col min="14576" max="14576" width="12.88671875" style="22" customWidth="1"/>
    <col min="14577" max="14577" width="10.6640625" style="22" customWidth="1"/>
    <col min="14578" max="14578" width="10.44140625" style="22" customWidth="1"/>
    <col min="14579" max="14579" width="10.109375" style="22" customWidth="1"/>
    <col min="14580" max="14816" width="9.109375" style="22"/>
    <col min="14817" max="14817" width="6.44140625" style="22" customWidth="1"/>
    <col min="14818" max="14818" width="10.88671875" style="22" customWidth="1"/>
    <col min="14819" max="14819" width="45.33203125" style="22" customWidth="1"/>
    <col min="14820" max="14820" width="12.109375" style="22" customWidth="1"/>
    <col min="14821" max="14821" width="11.44140625" style="22" customWidth="1"/>
    <col min="14822" max="14822" width="13" style="22" customWidth="1"/>
    <col min="14823" max="14823" width="15.33203125" style="22" customWidth="1"/>
    <col min="14824" max="14824" width="11.44140625" style="22" customWidth="1"/>
    <col min="14825" max="14827" width="11" style="22" customWidth="1"/>
    <col min="14828" max="14828" width="10.88671875" style="22" customWidth="1"/>
    <col min="14829" max="14830" width="11.109375" style="22" customWidth="1"/>
    <col min="14831" max="14831" width="12.109375" style="22" customWidth="1"/>
    <col min="14832" max="14832" width="12.88671875" style="22" customWidth="1"/>
    <col min="14833" max="14833" width="10.6640625" style="22" customWidth="1"/>
    <col min="14834" max="14834" width="10.44140625" style="22" customWidth="1"/>
    <col min="14835" max="14835" width="10.109375" style="22" customWidth="1"/>
    <col min="14836" max="15072" width="9.109375" style="22"/>
    <col min="15073" max="15073" width="6.44140625" style="22" customWidth="1"/>
    <col min="15074" max="15074" width="10.88671875" style="22" customWidth="1"/>
    <col min="15075" max="15075" width="45.33203125" style="22" customWidth="1"/>
    <col min="15076" max="15076" width="12.109375" style="22" customWidth="1"/>
    <col min="15077" max="15077" width="11.44140625" style="22" customWidth="1"/>
    <col min="15078" max="15078" width="13" style="22" customWidth="1"/>
    <col min="15079" max="15079" width="15.33203125" style="22" customWidth="1"/>
    <col min="15080" max="15080" width="11.44140625" style="22" customWidth="1"/>
    <col min="15081" max="15083" width="11" style="22" customWidth="1"/>
    <col min="15084" max="15084" width="10.88671875" style="22" customWidth="1"/>
    <col min="15085" max="15086" width="11.109375" style="22" customWidth="1"/>
    <col min="15087" max="15087" width="12.109375" style="22" customWidth="1"/>
    <col min="15088" max="15088" width="12.88671875" style="22" customWidth="1"/>
    <col min="15089" max="15089" width="10.6640625" style="22" customWidth="1"/>
    <col min="15090" max="15090" width="10.44140625" style="22" customWidth="1"/>
    <col min="15091" max="15091" width="10.109375" style="22" customWidth="1"/>
    <col min="15092" max="15328" width="9.109375" style="22"/>
    <col min="15329" max="15329" width="6.44140625" style="22" customWidth="1"/>
    <col min="15330" max="15330" width="10.88671875" style="22" customWidth="1"/>
    <col min="15331" max="15331" width="45.33203125" style="22" customWidth="1"/>
    <col min="15332" max="15332" width="12.109375" style="22" customWidth="1"/>
    <col min="15333" max="15333" width="11.44140625" style="22" customWidth="1"/>
    <col min="15334" max="15334" width="13" style="22" customWidth="1"/>
    <col min="15335" max="15335" width="15.33203125" style="22" customWidth="1"/>
    <col min="15336" max="15336" width="11.44140625" style="22" customWidth="1"/>
    <col min="15337" max="15339" width="11" style="22" customWidth="1"/>
    <col min="15340" max="15340" width="10.88671875" style="22" customWidth="1"/>
    <col min="15341" max="15342" width="11.109375" style="22" customWidth="1"/>
    <col min="15343" max="15343" width="12.109375" style="22" customWidth="1"/>
    <col min="15344" max="15344" width="12.88671875" style="22" customWidth="1"/>
    <col min="15345" max="15345" width="10.6640625" style="22" customWidth="1"/>
    <col min="15346" max="15346" width="10.44140625" style="22" customWidth="1"/>
    <col min="15347" max="15347" width="10.109375" style="22" customWidth="1"/>
    <col min="15348" max="15584" width="9.109375" style="22"/>
    <col min="15585" max="15585" width="6.44140625" style="22" customWidth="1"/>
    <col min="15586" max="15586" width="10.88671875" style="22" customWidth="1"/>
    <col min="15587" max="15587" width="45.33203125" style="22" customWidth="1"/>
    <col min="15588" max="15588" width="12.109375" style="22" customWidth="1"/>
    <col min="15589" max="15589" width="11.44140625" style="22" customWidth="1"/>
    <col min="15590" max="15590" width="13" style="22" customWidth="1"/>
    <col min="15591" max="15591" width="15.33203125" style="22" customWidth="1"/>
    <col min="15592" max="15592" width="11.44140625" style="22" customWidth="1"/>
    <col min="15593" max="15595" width="11" style="22" customWidth="1"/>
    <col min="15596" max="15596" width="10.88671875" style="22" customWidth="1"/>
    <col min="15597" max="15598" width="11.109375" style="22" customWidth="1"/>
    <col min="15599" max="15599" width="12.109375" style="22" customWidth="1"/>
    <col min="15600" max="15600" width="12.88671875" style="22" customWidth="1"/>
    <col min="15601" max="15601" width="10.6640625" style="22" customWidth="1"/>
    <col min="15602" max="15602" width="10.44140625" style="22" customWidth="1"/>
    <col min="15603" max="15603" width="10.109375" style="22" customWidth="1"/>
    <col min="15604" max="15840" width="9.109375" style="22"/>
    <col min="15841" max="15841" width="6.44140625" style="22" customWidth="1"/>
    <col min="15842" max="15842" width="10.88671875" style="22" customWidth="1"/>
    <col min="15843" max="15843" width="45.33203125" style="22" customWidth="1"/>
    <col min="15844" max="15844" width="12.109375" style="22" customWidth="1"/>
    <col min="15845" max="15845" width="11.44140625" style="22" customWidth="1"/>
    <col min="15846" max="15846" width="13" style="22" customWidth="1"/>
    <col min="15847" max="15847" width="15.33203125" style="22" customWidth="1"/>
    <col min="15848" max="15848" width="11.44140625" style="22" customWidth="1"/>
    <col min="15849" max="15851" width="11" style="22" customWidth="1"/>
    <col min="15852" max="15852" width="10.88671875" style="22" customWidth="1"/>
    <col min="15853" max="15854" width="11.109375" style="22" customWidth="1"/>
    <col min="15855" max="15855" width="12.109375" style="22" customWidth="1"/>
    <col min="15856" max="15856" width="12.88671875" style="22" customWidth="1"/>
    <col min="15857" max="15857" width="10.6640625" style="22" customWidth="1"/>
    <col min="15858" max="15858" width="10.44140625" style="22" customWidth="1"/>
    <col min="15859" max="15859" width="10.109375" style="22" customWidth="1"/>
    <col min="15860" max="16096" width="9.109375" style="22"/>
    <col min="16097" max="16097" width="6.44140625" style="22" customWidth="1"/>
    <col min="16098" max="16098" width="10.88671875" style="22" customWidth="1"/>
    <col min="16099" max="16099" width="45.33203125" style="22" customWidth="1"/>
    <col min="16100" max="16100" width="12.109375" style="22" customWidth="1"/>
    <col min="16101" max="16101" width="11.44140625" style="22" customWidth="1"/>
    <col min="16102" max="16102" width="13" style="22" customWidth="1"/>
    <col min="16103" max="16103" width="15.33203125" style="22" customWidth="1"/>
    <col min="16104" max="16104" width="11.44140625" style="22" customWidth="1"/>
    <col min="16105" max="16107" width="11" style="22" customWidth="1"/>
    <col min="16108" max="16108" width="10.88671875" style="22" customWidth="1"/>
    <col min="16109" max="16110" width="11.109375" style="22" customWidth="1"/>
    <col min="16111" max="16111" width="12.109375" style="22" customWidth="1"/>
    <col min="16112" max="16112" width="12.88671875" style="22" customWidth="1"/>
    <col min="16113" max="16113" width="10.6640625" style="22" customWidth="1"/>
    <col min="16114" max="16114" width="10.44140625" style="22" customWidth="1"/>
    <col min="16115" max="16115" width="10.109375" style="22" customWidth="1"/>
    <col min="16116" max="16352" width="9.109375" style="22"/>
    <col min="16353" max="16384" width="9.109375" style="22" customWidth="1"/>
  </cols>
  <sheetData>
    <row r="1" spans="1:12">
      <c r="L1" s="16" t="s">
        <v>33</v>
      </c>
    </row>
    <row r="2" spans="1:12">
      <c r="L2" s="16" t="s">
        <v>918</v>
      </c>
    </row>
    <row r="3" spans="1:12">
      <c r="L3" s="16" t="s">
        <v>60</v>
      </c>
    </row>
    <row r="4" spans="1:12">
      <c r="L4" s="16"/>
    </row>
    <row r="5" spans="1:12" ht="30.6" customHeight="1">
      <c r="I5" s="1" t="s">
        <v>922</v>
      </c>
      <c r="J5" s="1"/>
      <c r="K5" s="1"/>
      <c r="L5" s="1"/>
    </row>
    <row r="6" spans="1:12">
      <c r="L6" s="16"/>
    </row>
    <row r="7" spans="1:12" ht="15.6">
      <c r="A7" s="9" t="s">
        <v>773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.6">
      <c r="A8" s="9" t="s">
        <v>764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5.6">
      <c r="A9" s="9" t="s">
        <v>774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1" spans="1:12" ht="39.6">
      <c r="A11" s="34" t="s">
        <v>26</v>
      </c>
      <c r="B11" s="34" t="s">
        <v>27</v>
      </c>
      <c r="C11" s="34" t="s">
        <v>28</v>
      </c>
      <c r="D11" s="24">
        <v>2025</v>
      </c>
      <c r="E11" s="24">
        <v>2026</v>
      </c>
      <c r="F11" s="24">
        <v>2027</v>
      </c>
      <c r="G11" s="24">
        <v>2028</v>
      </c>
      <c r="H11" s="24">
        <v>2029</v>
      </c>
      <c r="I11" s="24">
        <v>2030</v>
      </c>
      <c r="J11" s="24">
        <v>2031</v>
      </c>
      <c r="K11" s="24" t="s">
        <v>800</v>
      </c>
      <c r="L11" s="24" t="s">
        <v>801</v>
      </c>
    </row>
    <row r="12" spans="1:12" s="341" customFormat="1" ht="12">
      <c r="A12" s="342">
        <v>1</v>
      </c>
      <c r="B12" s="342">
        <v>2</v>
      </c>
      <c r="C12" s="342">
        <v>3</v>
      </c>
      <c r="D12" s="342">
        <v>4</v>
      </c>
      <c r="E12" s="342">
        <v>5</v>
      </c>
      <c r="F12" s="342">
        <v>6</v>
      </c>
      <c r="G12" s="342">
        <v>7</v>
      </c>
      <c r="H12" s="342">
        <v>8</v>
      </c>
      <c r="I12" s="342">
        <v>9</v>
      </c>
      <c r="J12" s="342">
        <v>10</v>
      </c>
      <c r="K12" s="342">
        <v>11</v>
      </c>
      <c r="L12" s="342">
        <v>12</v>
      </c>
    </row>
    <row r="13" spans="1:12" ht="13.8">
      <c r="A13" s="235" t="s">
        <v>746</v>
      </c>
      <c r="B13" s="236"/>
      <c r="C13" s="236"/>
      <c r="D13" s="237"/>
      <c r="E13" s="237"/>
      <c r="F13" s="237"/>
      <c r="G13" s="237"/>
      <c r="H13" s="237"/>
      <c r="I13" s="237"/>
      <c r="J13" s="237"/>
      <c r="K13" s="237"/>
      <c r="L13" s="237"/>
    </row>
    <row r="14" spans="1:12" s="101" customFormat="1" ht="26.4">
      <c r="A14" s="239" t="s">
        <v>29</v>
      </c>
      <c r="B14" s="239" t="s">
        <v>144</v>
      </c>
      <c r="C14" s="267" t="s">
        <v>145</v>
      </c>
      <c r="D14" s="240">
        <v>2822</v>
      </c>
      <c r="E14" s="240">
        <v>0</v>
      </c>
      <c r="F14" s="240">
        <v>0</v>
      </c>
      <c r="G14" s="240">
        <v>0</v>
      </c>
      <c r="H14" s="240">
        <v>0</v>
      </c>
      <c r="I14" s="240">
        <v>0</v>
      </c>
      <c r="J14" s="240">
        <v>0</v>
      </c>
      <c r="K14" s="240">
        <v>0</v>
      </c>
      <c r="L14" s="241">
        <v>2822</v>
      </c>
    </row>
    <row r="15" spans="1:12" s="101" customFormat="1" ht="26.4">
      <c r="A15" s="239" t="s">
        <v>29</v>
      </c>
      <c r="B15" s="239" t="s">
        <v>146</v>
      </c>
      <c r="C15" s="267" t="s">
        <v>826</v>
      </c>
      <c r="D15" s="240">
        <v>22012</v>
      </c>
      <c r="E15" s="240">
        <v>16023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1">
        <v>38035</v>
      </c>
    </row>
    <row r="16" spans="1:12" s="101" customFormat="1" ht="26.4">
      <c r="A16" s="239" t="s">
        <v>29</v>
      </c>
      <c r="B16" s="239" t="s">
        <v>147</v>
      </c>
      <c r="C16" s="267" t="s">
        <v>148</v>
      </c>
      <c r="D16" s="240">
        <v>70729</v>
      </c>
      <c r="E16" s="240">
        <v>68786</v>
      </c>
      <c r="F16" s="240">
        <v>66842</v>
      </c>
      <c r="G16" s="240">
        <v>64899</v>
      </c>
      <c r="H16" s="240">
        <v>62956</v>
      </c>
      <c r="I16" s="240">
        <v>61013</v>
      </c>
      <c r="J16" s="240">
        <v>44666</v>
      </c>
      <c r="K16" s="240">
        <v>0</v>
      </c>
      <c r="L16" s="241">
        <v>439891</v>
      </c>
    </row>
    <row r="17" spans="1:12" s="101" customFormat="1">
      <c r="A17" s="239" t="s">
        <v>29</v>
      </c>
      <c r="B17" s="239" t="s">
        <v>149</v>
      </c>
      <c r="C17" s="267" t="s">
        <v>150</v>
      </c>
      <c r="D17" s="240">
        <v>8607</v>
      </c>
      <c r="E17" s="240">
        <v>8343</v>
      </c>
      <c r="F17" s="240">
        <v>8078</v>
      </c>
      <c r="G17" s="240">
        <v>7814</v>
      </c>
      <c r="H17" s="240">
        <v>7550</v>
      </c>
      <c r="I17" s="240">
        <v>7285</v>
      </c>
      <c r="J17" s="240">
        <v>7021</v>
      </c>
      <c r="K17" s="240">
        <v>13249</v>
      </c>
      <c r="L17" s="241">
        <v>67947</v>
      </c>
    </row>
    <row r="18" spans="1:12" s="101" customFormat="1" ht="26.4">
      <c r="A18" s="239" t="s">
        <v>29</v>
      </c>
      <c r="B18" s="239" t="s">
        <v>779</v>
      </c>
      <c r="C18" s="267" t="s">
        <v>244</v>
      </c>
      <c r="D18" s="240">
        <v>7954</v>
      </c>
      <c r="E18" s="240">
        <v>7684</v>
      </c>
      <c r="F18" s="240">
        <v>7415</v>
      </c>
      <c r="G18" s="240">
        <v>7145</v>
      </c>
      <c r="H18" s="240">
        <v>3505</v>
      </c>
      <c r="I18" s="240">
        <v>0</v>
      </c>
      <c r="J18" s="240">
        <v>0</v>
      </c>
      <c r="K18" s="240">
        <v>0</v>
      </c>
      <c r="L18" s="241">
        <v>33703</v>
      </c>
    </row>
    <row r="19" spans="1:12" s="101" customFormat="1">
      <c r="A19" s="239" t="s">
        <v>29</v>
      </c>
      <c r="B19" s="239" t="s">
        <v>787</v>
      </c>
      <c r="C19" s="267" t="s">
        <v>248</v>
      </c>
      <c r="D19" s="240">
        <v>11957</v>
      </c>
      <c r="E19" s="240">
        <v>11670</v>
      </c>
      <c r="F19" s="240">
        <v>11383</v>
      </c>
      <c r="G19" s="240">
        <v>11097</v>
      </c>
      <c r="H19" s="240">
        <v>10810</v>
      </c>
      <c r="I19" s="240">
        <v>10523</v>
      </c>
      <c r="J19" s="240">
        <v>2613</v>
      </c>
      <c r="K19" s="240">
        <v>0</v>
      </c>
      <c r="L19" s="241">
        <v>70053</v>
      </c>
    </row>
    <row r="20" spans="1:12" s="101" customFormat="1" ht="26.4">
      <c r="A20" s="239" t="s">
        <v>29</v>
      </c>
      <c r="B20" s="239" t="s">
        <v>151</v>
      </c>
      <c r="C20" s="267" t="s">
        <v>152</v>
      </c>
      <c r="D20" s="240">
        <v>33419</v>
      </c>
      <c r="E20" s="240">
        <v>32286</v>
      </c>
      <c r="F20" s="240">
        <v>31153</v>
      </c>
      <c r="G20" s="240">
        <v>0</v>
      </c>
      <c r="H20" s="240">
        <v>0</v>
      </c>
      <c r="I20" s="240">
        <v>0</v>
      </c>
      <c r="J20" s="240">
        <v>0</v>
      </c>
      <c r="K20" s="240">
        <v>0</v>
      </c>
      <c r="L20" s="241">
        <v>96858</v>
      </c>
    </row>
    <row r="21" spans="1:12" s="101" customFormat="1" ht="26.4">
      <c r="A21" s="239" t="s">
        <v>29</v>
      </c>
      <c r="B21" s="239" t="s">
        <v>786</v>
      </c>
      <c r="C21" s="267" t="s">
        <v>153</v>
      </c>
      <c r="D21" s="240">
        <v>3262</v>
      </c>
      <c r="E21" s="240">
        <v>3160</v>
      </c>
      <c r="F21" s="240">
        <v>3057</v>
      </c>
      <c r="G21" s="240">
        <v>2955</v>
      </c>
      <c r="H21" s="240">
        <v>2852</v>
      </c>
      <c r="I21" s="240">
        <v>2750</v>
      </c>
      <c r="J21" s="240">
        <v>1349</v>
      </c>
      <c r="K21" s="240">
        <v>0</v>
      </c>
      <c r="L21" s="241">
        <v>19385</v>
      </c>
    </row>
    <row r="22" spans="1:12" s="101" customFormat="1" ht="26.4">
      <c r="A22" s="239" t="s">
        <v>29</v>
      </c>
      <c r="B22" s="239" t="s">
        <v>155</v>
      </c>
      <c r="C22" s="267" t="s">
        <v>156</v>
      </c>
      <c r="D22" s="240">
        <v>4630</v>
      </c>
      <c r="E22" s="240">
        <v>4473</v>
      </c>
      <c r="F22" s="240">
        <v>4315</v>
      </c>
      <c r="G22" s="240">
        <v>4157</v>
      </c>
      <c r="H22" s="240">
        <v>1029</v>
      </c>
      <c r="I22" s="240">
        <v>0</v>
      </c>
      <c r="J22" s="240">
        <v>0</v>
      </c>
      <c r="K22" s="240">
        <v>0</v>
      </c>
      <c r="L22" s="241">
        <v>18604</v>
      </c>
    </row>
    <row r="23" spans="1:12" s="101" customFormat="1" ht="26.4">
      <c r="A23" s="239" t="s">
        <v>29</v>
      </c>
      <c r="B23" s="239" t="s">
        <v>827</v>
      </c>
      <c r="C23" s="267" t="s">
        <v>160</v>
      </c>
      <c r="D23" s="240">
        <v>9191</v>
      </c>
      <c r="E23" s="240">
        <v>8880</v>
      </c>
      <c r="F23" s="240">
        <v>8569</v>
      </c>
      <c r="G23" s="240">
        <v>8258</v>
      </c>
      <c r="H23" s="240">
        <v>4051</v>
      </c>
      <c r="I23" s="240">
        <v>0</v>
      </c>
      <c r="J23" s="240">
        <v>0</v>
      </c>
      <c r="K23" s="240">
        <v>0</v>
      </c>
      <c r="L23" s="241">
        <v>38949</v>
      </c>
    </row>
    <row r="24" spans="1:12" s="101" customFormat="1" ht="52.8">
      <c r="A24" s="239" t="s">
        <v>29</v>
      </c>
      <c r="B24" s="239" t="s">
        <v>782</v>
      </c>
      <c r="C24" s="267" t="s">
        <v>157</v>
      </c>
      <c r="D24" s="240">
        <v>13671</v>
      </c>
      <c r="E24" s="240">
        <v>13387</v>
      </c>
      <c r="F24" s="240">
        <v>13102</v>
      </c>
      <c r="G24" s="240">
        <v>12818</v>
      </c>
      <c r="H24" s="240">
        <v>12533</v>
      </c>
      <c r="I24" s="240">
        <v>12249</v>
      </c>
      <c r="J24" s="240">
        <v>11964</v>
      </c>
      <c r="K24" s="240">
        <v>150093</v>
      </c>
      <c r="L24" s="241">
        <v>239817</v>
      </c>
    </row>
    <row r="25" spans="1:12" s="101" customFormat="1" ht="26.4">
      <c r="A25" s="239" t="s">
        <v>29</v>
      </c>
      <c r="B25" s="239" t="s">
        <v>158</v>
      </c>
      <c r="C25" s="267" t="s">
        <v>159</v>
      </c>
      <c r="D25" s="240">
        <v>102852</v>
      </c>
      <c r="E25" s="240">
        <v>100239</v>
      </c>
      <c r="F25" s="240">
        <v>97625</v>
      </c>
      <c r="G25" s="240">
        <v>95012</v>
      </c>
      <c r="H25" s="240">
        <v>92399</v>
      </c>
      <c r="I25" s="240">
        <v>89785</v>
      </c>
      <c r="J25" s="240">
        <v>87172</v>
      </c>
      <c r="K25" s="240">
        <v>554087</v>
      </c>
      <c r="L25" s="241">
        <v>1219171</v>
      </c>
    </row>
    <row r="26" spans="1:12" s="101" customFormat="1" ht="26.4">
      <c r="A26" s="239" t="s">
        <v>29</v>
      </c>
      <c r="B26" s="239" t="s">
        <v>780</v>
      </c>
      <c r="C26" s="267" t="s">
        <v>154</v>
      </c>
      <c r="D26" s="240">
        <v>58002</v>
      </c>
      <c r="E26" s="240">
        <v>56789</v>
      </c>
      <c r="F26" s="240">
        <v>55576</v>
      </c>
      <c r="G26" s="240">
        <v>54363</v>
      </c>
      <c r="H26" s="240">
        <v>53150</v>
      </c>
      <c r="I26" s="240">
        <v>51938</v>
      </c>
      <c r="J26" s="240">
        <v>50725</v>
      </c>
      <c r="K26" s="240">
        <v>362130</v>
      </c>
      <c r="L26" s="241">
        <v>742673</v>
      </c>
    </row>
    <row r="27" spans="1:12" s="101" customFormat="1">
      <c r="A27" s="239" t="s">
        <v>29</v>
      </c>
      <c r="B27" s="239" t="s">
        <v>791</v>
      </c>
      <c r="C27" s="267" t="s">
        <v>180</v>
      </c>
      <c r="D27" s="240">
        <v>6920</v>
      </c>
      <c r="E27" s="240">
        <v>6780</v>
      </c>
      <c r="F27" s="240">
        <v>6639</v>
      </c>
      <c r="G27" s="240">
        <v>6499</v>
      </c>
      <c r="H27" s="240">
        <v>6358</v>
      </c>
      <c r="I27" s="240">
        <v>6218</v>
      </c>
      <c r="J27" s="240">
        <v>6077</v>
      </c>
      <c r="K27" s="240">
        <v>53047</v>
      </c>
      <c r="L27" s="241">
        <v>98538</v>
      </c>
    </row>
    <row r="28" spans="1:12" s="101" customFormat="1" ht="26.4">
      <c r="A28" s="239" t="s">
        <v>29</v>
      </c>
      <c r="B28" s="239" t="s">
        <v>161</v>
      </c>
      <c r="C28" s="267" t="s">
        <v>162</v>
      </c>
      <c r="D28" s="240">
        <v>7887</v>
      </c>
      <c r="E28" s="240">
        <v>7620</v>
      </c>
      <c r="F28" s="240">
        <v>7354</v>
      </c>
      <c r="G28" s="240">
        <v>7088</v>
      </c>
      <c r="H28" s="240">
        <v>3477</v>
      </c>
      <c r="I28" s="240">
        <v>0</v>
      </c>
      <c r="J28" s="240">
        <v>0</v>
      </c>
      <c r="K28" s="240">
        <v>0</v>
      </c>
      <c r="L28" s="241">
        <v>33426</v>
      </c>
    </row>
    <row r="29" spans="1:12" s="101" customFormat="1">
      <c r="A29" s="239" t="s">
        <v>29</v>
      </c>
      <c r="B29" s="239" t="s">
        <v>163</v>
      </c>
      <c r="C29" s="267" t="s">
        <v>164</v>
      </c>
      <c r="D29" s="240">
        <v>9997</v>
      </c>
      <c r="E29" s="240">
        <v>9710</v>
      </c>
      <c r="F29" s="240">
        <v>9422</v>
      </c>
      <c r="G29" s="240">
        <v>6905</v>
      </c>
      <c r="H29" s="240">
        <v>0</v>
      </c>
      <c r="I29" s="240">
        <v>0</v>
      </c>
      <c r="J29" s="240">
        <v>0</v>
      </c>
      <c r="K29" s="240">
        <v>0</v>
      </c>
      <c r="L29" s="241">
        <v>36034</v>
      </c>
    </row>
    <row r="30" spans="1:12" s="101" customFormat="1" ht="26.4">
      <c r="A30" s="239" t="s">
        <v>29</v>
      </c>
      <c r="B30" s="239" t="s">
        <v>165</v>
      </c>
      <c r="C30" s="267" t="s">
        <v>166</v>
      </c>
      <c r="D30" s="240">
        <v>18956</v>
      </c>
      <c r="E30" s="240">
        <v>18499</v>
      </c>
      <c r="F30" s="240">
        <v>18043</v>
      </c>
      <c r="G30" s="240">
        <v>17587</v>
      </c>
      <c r="H30" s="240">
        <v>17131</v>
      </c>
      <c r="I30" s="240">
        <v>16675</v>
      </c>
      <c r="J30" s="240">
        <v>16219</v>
      </c>
      <c r="K30" s="240">
        <v>97590</v>
      </c>
      <c r="L30" s="241">
        <v>220700</v>
      </c>
    </row>
    <row r="31" spans="1:12" s="101" customFormat="1">
      <c r="A31" s="239" t="s">
        <v>29</v>
      </c>
      <c r="B31" s="239" t="s">
        <v>167</v>
      </c>
      <c r="C31" s="267" t="s">
        <v>168</v>
      </c>
      <c r="D31" s="240">
        <v>2564</v>
      </c>
      <c r="E31" s="240">
        <v>2508</v>
      </c>
      <c r="F31" s="240">
        <v>2452</v>
      </c>
      <c r="G31" s="240">
        <v>2396</v>
      </c>
      <c r="H31" s="240">
        <v>2339</v>
      </c>
      <c r="I31" s="240">
        <v>2283</v>
      </c>
      <c r="J31" s="240">
        <v>2227</v>
      </c>
      <c r="K31" s="240">
        <v>6855</v>
      </c>
      <c r="L31" s="241">
        <v>23624</v>
      </c>
    </row>
    <row r="32" spans="1:12" s="101" customFormat="1" ht="39.6">
      <c r="A32" s="239" t="s">
        <v>29</v>
      </c>
      <c r="B32" s="239" t="s">
        <v>776</v>
      </c>
      <c r="C32" s="267" t="s">
        <v>169</v>
      </c>
      <c r="D32" s="240">
        <v>7261</v>
      </c>
      <c r="E32" s="240">
        <v>7010</v>
      </c>
      <c r="F32" s="240">
        <v>6758</v>
      </c>
      <c r="G32" s="240">
        <v>3316</v>
      </c>
      <c r="H32" s="240">
        <v>0</v>
      </c>
      <c r="I32" s="240">
        <v>0</v>
      </c>
      <c r="J32" s="240">
        <v>0</v>
      </c>
      <c r="K32" s="240">
        <v>0</v>
      </c>
      <c r="L32" s="241">
        <v>24345</v>
      </c>
    </row>
    <row r="33" spans="1:12" s="101" customFormat="1" ht="39.6">
      <c r="A33" s="239" t="s">
        <v>29</v>
      </c>
      <c r="B33" s="239" t="s">
        <v>170</v>
      </c>
      <c r="C33" s="267" t="s">
        <v>148</v>
      </c>
      <c r="D33" s="240">
        <v>11664</v>
      </c>
      <c r="E33" s="240">
        <v>11404</v>
      </c>
      <c r="F33" s="240">
        <v>11145</v>
      </c>
      <c r="G33" s="240">
        <v>10885</v>
      </c>
      <c r="H33" s="240">
        <v>10626</v>
      </c>
      <c r="I33" s="240">
        <v>10366</v>
      </c>
      <c r="J33" s="240">
        <v>10106</v>
      </c>
      <c r="K33" s="240">
        <v>84959</v>
      </c>
      <c r="L33" s="241">
        <v>161155</v>
      </c>
    </row>
    <row r="34" spans="1:12" s="101" customFormat="1" ht="26.4">
      <c r="A34" s="239" t="s">
        <v>29</v>
      </c>
      <c r="B34" s="239" t="s">
        <v>171</v>
      </c>
      <c r="C34" s="267" t="s">
        <v>172</v>
      </c>
      <c r="D34" s="240">
        <v>12046</v>
      </c>
      <c r="E34" s="240">
        <v>11630</v>
      </c>
      <c r="F34" s="240">
        <v>11213</v>
      </c>
      <c r="G34" s="240">
        <v>5502</v>
      </c>
      <c r="H34" s="240">
        <v>0</v>
      </c>
      <c r="I34" s="240">
        <v>0</v>
      </c>
      <c r="J34" s="240">
        <v>0</v>
      </c>
      <c r="K34" s="240">
        <v>0</v>
      </c>
      <c r="L34" s="241">
        <v>40391</v>
      </c>
    </row>
    <row r="35" spans="1:12" s="101" customFormat="1" ht="26.4">
      <c r="A35" s="239" t="s">
        <v>29</v>
      </c>
      <c r="B35" s="239" t="s">
        <v>173</v>
      </c>
      <c r="C35" s="267" t="s">
        <v>148</v>
      </c>
      <c r="D35" s="240">
        <v>568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40">
        <v>0</v>
      </c>
      <c r="K35" s="240">
        <v>0</v>
      </c>
      <c r="L35" s="241">
        <v>568</v>
      </c>
    </row>
    <row r="36" spans="1:12" s="101" customFormat="1" ht="52.8">
      <c r="A36" s="239" t="s">
        <v>29</v>
      </c>
      <c r="B36" s="239" t="s">
        <v>174</v>
      </c>
      <c r="C36" s="267" t="s">
        <v>175</v>
      </c>
      <c r="D36" s="240">
        <v>14514</v>
      </c>
      <c r="E36" s="240">
        <v>14216</v>
      </c>
      <c r="F36" s="240">
        <v>13918</v>
      </c>
      <c r="G36" s="240">
        <v>13620</v>
      </c>
      <c r="H36" s="240">
        <v>13322</v>
      </c>
      <c r="I36" s="240">
        <v>13024</v>
      </c>
      <c r="J36" s="240">
        <v>12726</v>
      </c>
      <c r="K36" s="240">
        <v>91080</v>
      </c>
      <c r="L36" s="241">
        <v>186420</v>
      </c>
    </row>
    <row r="37" spans="1:12" s="101" customFormat="1" ht="26.4">
      <c r="A37" s="239" t="s">
        <v>29</v>
      </c>
      <c r="B37" s="239" t="s">
        <v>196</v>
      </c>
      <c r="C37" s="267" t="s">
        <v>180</v>
      </c>
      <c r="D37" s="240">
        <v>41382</v>
      </c>
      <c r="E37" s="240">
        <v>40542</v>
      </c>
      <c r="F37" s="240">
        <v>39702</v>
      </c>
      <c r="G37" s="240">
        <v>38861</v>
      </c>
      <c r="H37" s="240">
        <v>38021</v>
      </c>
      <c r="I37" s="240">
        <v>37181</v>
      </c>
      <c r="J37" s="240">
        <v>36341</v>
      </c>
      <c r="K37" s="240">
        <v>317206</v>
      </c>
      <c r="L37" s="241">
        <v>589236</v>
      </c>
    </row>
    <row r="38" spans="1:12" s="101" customFormat="1" ht="26.4">
      <c r="A38" s="239" t="s">
        <v>29</v>
      </c>
      <c r="B38" s="239" t="s">
        <v>176</v>
      </c>
      <c r="C38" s="267" t="s">
        <v>177</v>
      </c>
      <c r="D38" s="240">
        <v>291664</v>
      </c>
      <c r="E38" s="240">
        <v>285186</v>
      </c>
      <c r="F38" s="240">
        <v>278709</v>
      </c>
      <c r="G38" s="240">
        <v>272231</v>
      </c>
      <c r="H38" s="240">
        <v>265753</v>
      </c>
      <c r="I38" s="240">
        <v>259275</v>
      </c>
      <c r="J38" s="240">
        <v>252798</v>
      </c>
      <c r="K38" s="240">
        <v>2899126</v>
      </c>
      <c r="L38" s="241">
        <v>4804742</v>
      </c>
    </row>
    <row r="39" spans="1:12" s="101" customFormat="1" ht="26.4">
      <c r="A39" s="239" t="s">
        <v>29</v>
      </c>
      <c r="B39" s="239" t="s">
        <v>179</v>
      </c>
      <c r="C39" s="267" t="s">
        <v>162</v>
      </c>
      <c r="D39" s="240">
        <v>10689</v>
      </c>
      <c r="E39" s="240">
        <v>10328</v>
      </c>
      <c r="F39" s="240">
        <v>9967</v>
      </c>
      <c r="G39" s="240">
        <v>9606</v>
      </c>
      <c r="H39" s="240">
        <v>4713</v>
      </c>
      <c r="I39" s="240">
        <v>0</v>
      </c>
      <c r="J39" s="240">
        <v>0</v>
      </c>
      <c r="K39" s="240">
        <v>0</v>
      </c>
      <c r="L39" s="241">
        <v>45303</v>
      </c>
    </row>
    <row r="40" spans="1:12" s="101" customFormat="1" ht="26.4">
      <c r="A40" s="239" t="s">
        <v>29</v>
      </c>
      <c r="B40" s="239" t="s">
        <v>181</v>
      </c>
      <c r="C40" s="267" t="s">
        <v>182</v>
      </c>
      <c r="D40" s="240">
        <v>7796</v>
      </c>
      <c r="E40" s="240">
        <v>7524</v>
      </c>
      <c r="F40" s="240">
        <v>7252</v>
      </c>
      <c r="G40" s="240">
        <v>3558</v>
      </c>
      <c r="H40" s="240">
        <v>0</v>
      </c>
      <c r="I40" s="240">
        <v>0</v>
      </c>
      <c r="J40" s="240">
        <v>0</v>
      </c>
      <c r="K40" s="240">
        <v>0</v>
      </c>
      <c r="L40" s="241">
        <v>26130</v>
      </c>
    </row>
    <row r="41" spans="1:12" s="101" customFormat="1" ht="26.4">
      <c r="A41" s="239" t="s">
        <v>29</v>
      </c>
      <c r="B41" s="239" t="s">
        <v>785</v>
      </c>
      <c r="C41" s="267" t="s">
        <v>183</v>
      </c>
      <c r="D41" s="240">
        <v>416809</v>
      </c>
      <c r="E41" s="240">
        <v>315452</v>
      </c>
      <c r="F41" s="240">
        <v>297196</v>
      </c>
      <c r="G41" s="240">
        <v>247797</v>
      </c>
      <c r="H41" s="240">
        <v>214759</v>
      </c>
      <c r="I41" s="240">
        <v>197834</v>
      </c>
      <c r="J41" s="240">
        <v>187988</v>
      </c>
      <c r="K41" s="240">
        <v>870110</v>
      </c>
      <c r="L41" s="241">
        <v>2747945</v>
      </c>
    </row>
    <row r="42" spans="1:12" s="101" customFormat="1">
      <c r="A42" s="239" t="s">
        <v>29</v>
      </c>
      <c r="B42" s="239" t="s">
        <v>790</v>
      </c>
      <c r="C42" s="267" t="s">
        <v>184</v>
      </c>
      <c r="D42" s="240">
        <v>24033</v>
      </c>
      <c r="E42" s="240">
        <v>23518</v>
      </c>
      <c r="F42" s="240">
        <v>23003</v>
      </c>
      <c r="G42" s="240">
        <v>22488</v>
      </c>
      <c r="H42" s="240">
        <v>21973</v>
      </c>
      <c r="I42" s="240">
        <v>21458</v>
      </c>
      <c r="J42" s="240">
        <v>20944</v>
      </c>
      <c r="K42" s="240">
        <v>177262</v>
      </c>
      <c r="L42" s="241">
        <v>334679</v>
      </c>
    </row>
    <row r="43" spans="1:12" s="101" customFormat="1" ht="26.4">
      <c r="A43" s="239" t="s">
        <v>29</v>
      </c>
      <c r="B43" s="239" t="s">
        <v>185</v>
      </c>
      <c r="C43" s="267" t="s">
        <v>186</v>
      </c>
      <c r="D43" s="240">
        <v>8869</v>
      </c>
      <c r="E43" s="240">
        <v>0</v>
      </c>
      <c r="F43" s="240">
        <v>0</v>
      </c>
      <c r="G43" s="240">
        <v>0</v>
      </c>
      <c r="H43" s="240">
        <v>0</v>
      </c>
      <c r="I43" s="240">
        <v>0</v>
      </c>
      <c r="J43" s="240">
        <v>0</v>
      </c>
      <c r="K43" s="240">
        <v>0</v>
      </c>
      <c r="L43" s="241">
        <v>8869</v>
      </c>
    </row>
    <row r="44" spans="1:12" s="101" customFormat="1" ht="26.4">
      <c r="A44" s="239" t="s">
        <v>29</v>
      </c>
      <c r="B44" s="239" t="s">
        <v>788</v>
      </c>
      <c r="C44" s="267" t="s">
        <v>219</v>
      </c>
      <c r="D44" s="240">
        <v>51743</v>
      </c>
      <c r="E44" s="240">
        <v>50155</v>
      </c>
      <c r="F44" s="240">
        <v>48568</v>
      </c>
      <c r="G44" s="240">
        <v>46981</v>
      </c>
      <c r="H44" s="240">
        <v>45393</v>
      </c>
      <c r="I44" s="240">
        <v>43806</v>
      </c>
      <c r="J44" s="240">
        <v>31962</v>
      </c>
      <c r="K44" s="240">
        <v>0</v>
      </c>
      <c r="L44" s="241">
        <v>318608</v>
      </c>
    </row>
    <row r="45" spans="1:12" s="101" customFormat="1" ht="26.4">
      <c r="A45" s="239" t="s">
        <v>29</v>
      </c>
      <c r="B45" s="239" t="s">
        <v>187</v>
      </c>
      <c r="C45" s="267" t="s">
        <v>188</v>
      </c>
      <c r="D45" s="240">
        <v>33126</v>
      </c>
      <c r="E45" s="240">
        <v>31947</v>
      </c>
      <c r="F45" s="240">
        <v>30767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1">
        <v>95840</v>
      </c>
    </row>
    <row r="46" spans="1:12" s="101" customFormat="1">
      <c r="A46" s="239" t="s">
        <v>29</v>
      </c>
      <c r="B46" s="239" t="s">
        <v>189</v>
      </c>
      <c r="C46" s="267" t="s">
        <v>190</v>
      </c>
      <c r="D46" s="240">
        <v>41628</v>
      </c>
      <c r="E46" s="240">
        <v>40506</v>
      </c>
      <c r="F46" s="240">
        <v>39384</v>
      </c>
      <c r="G46" s="240">
        <v>38262</v>
      </c>
      <c r="H46" s="240">
        <v>37140</v>
      </c>
      <c r="I46" s="240">
        <v>27224</v>
      </c>
      <c r="J46" s="240">
        <v>0</v>
      </c>
      <c r="K46" s="240">
        <v>0</v>
      </c>
      <c r="L46" s="241">
        <v>224144</v>
      </c>
    </row>
    <row r="47" spans="1:12" s="101" customFormat="1">
      <c r="A47" s="239" t="s">
        <v>29</v>
      </c>
      <c r="B47" s="239" t="s">
        <v>783</v>
      </c>
      <c r="C47" s="267" t="s">
        <v>784</v>
      </c>
      <c r="D47" s="240">
        <v>21879</v>
      </c>
      <c r="E47" s="240">
        <v>21825</v>
      </c>
      <c r="F47" s="240">
        <v>21772</v>
      </c>
      <c r="G47" s="240">
        <v>21718</v>
      </c>
      <c r="H47" s="240">
        <v>21664</v>
      </c>
      <c r="I47" s="240">
        <v>21610</v>
      </c>
      <c r="J47" s="240">
        <v>0</v>
      </c>
      <c r="K47" s="240">
        <v>0</v>
      </c>
      <c r="L47" s="241">
        <v>130468</v>
      </c>
    </row>
    <row r="48" spans="1:12" s="101" customFormat="1" ht="39.6">
      <c r="A48" s="239" t="s">
        <v>29</v>
      </c>
      <c r="B48" s="239" t="s">
        <v>192</v>
      </c>
      <c r="C48" s="267" t="s">
        <v>166</v>
      </c>
      <c r="D48" s="240">
        <v>5978</v>
      </c>
      <c r="E48" s="240">
        <v>5789</v>
      </c>
      <c r="F48" s="240">
        <v>5600</v>
      </c>
      <c r="G48" s="240">
        <v>4093</v>
      </c>
      <c r="H48" s="240">
        <v>0</v>
      </c>
      <c r="I48" s="240">
        <v>0</v>
      </c>
      <c r="J48" s="240">
        <v>0</v>
      </c>
      <c r="K48" s="240">
        <v>0</v>
      </c>
      <c r="L48" s="241">
        <v>21460</v>
      </c>
    </row>
    <row r="49" spans="1:12" s="101" customFormat="1" ht="39.6">
      <c r="A49" s="239" t="s">
        <v>29</v>
      </c>
      <c r="B49" s="239" t="s">
        <v>193</v>
      </c>
      <c r="C49" s="267" t="s">
        <v>194</v>
      </c>
      <c r="D49" s="240">
        <v>2938</v>
      </c>
      <c r="E49" s="240">
        <v>0</v>
      </c>
      <c r="F49" s="240">
        <v>0</v>
      </c>
      <c r="G49" s="240">
        <v>0</v>
      </c>
      <c r="H49" s="240">
        <v>0</v>
      </c>
      <c r="I49" s="240">
        <v>0</v>
      </c>
      <c r="J49" s="240">
        <v>0</v>
      </c>
      <c r="K49" s="240">
        <v>0</v>
      </c>
      <c r="L49" s="241">
        <v>2938</v>
      </c>
    </row>
    <row r="50" spans="1:12" s="101" customFormat="1">
      <c r="A50" s="239" t="s">
        <v>29</v>
      </c>
      <c r="B50" s="239" t="s">
        <v>195</v>
      </c>
      <c r="C50" s="267" t="s">
        <v>148</v>
      </c>
      <c r="D50" s="240">
        <v>19181</v>
      </c>
      <c r="E50" s="240">
        <v>18654</v>
      </c>
      <c r="F50" s="240">
        <v>18127</v>
      </c>
      <c r="G50" s="240">
        <v>17600</v>
      </c>
      <c r="H50" s="240">
        <v>17073</v>
      </c>
      <c r="I50" s="240">
        <v>16546</v>
      </c>
      <c r="J50" s="240">
        <v>12113</v>
      </c>
      <c r="K50" s="240">
        <v>0</v>
      </c>
      <c r="L50" s="241">
        <v>119294</v>
      </c>
    </row>
    <row r="51" spans="1:12" s="101" customFormat="1" ht="26.4">
      <c r="A51" s="239" t="s">
        <v>29</v>
      </c>
      <c r="B51" s="239" t="s">
        <v>197</v>
      </c>
      <c r="C51" s="267" t="s">
        <v>184</v>
      </c>
      <c r="D51" s="240">
        <v>28038</v>
      </c>
      <c r="E51" s="240">
        <v>27277</v>
      </c>
      <c r="F51" s="240">
        <v>26515</v>
      </c>
      <c r="G51" s="240">
        <v>25753</v>
      </c>
      <c r="H51" s="240">
        <v>24992</v>
      </c>
      <c r="I51" s="240">
        <v>9533</v>
      </c>
      <c r="J51" s="240">
        <v>0</v>
      </c>
      <c r="K51" s="240">
        <v>0</v>
      </c>
      <c r="L51" s="241">
        <v>142108</v>
      </c>
    </row>
    <row r="52" spans="1:12" s="101" customFormat="1" ht="26.4">
      <c r="A52" s="239" t="s">
        <v>29</v>
      </c>
      <c r="B52" s="239" t="s">
        <v>198</v>
      </c>
      <c r="C52" s="267" t="s">
        <v>199</v>
      </c>
      <c r="D52" s="240">
        <v>8012</v>
      </c>
      <c r="E52" s="240">
        <v>0</v>
      </c>
      <c r="F52" s="240">
        <v>0</v>
      </c>
      <c r="G52" s="240">
        <v>0</v>
      </c>
      <c r="H52" s="240">
        <v>0</v>
      </c>
      <c r="I52" s="240">
        <v>0</v>
      </c>
      <c r="J52" s="240">
        <v>0</v>
      </c>
      <c r="K52" s="240">
        <v>0</v>
      </c>
      <c r="L52" s="241">
        <v>8012</v>
      </c>
    </row>
    <row r="53" spans="1:12" s="101" customFormat="1">
      <c r="A53" s="239" t="s">
        <v>29</v>
      </c>
      <c r="B53" s="239" t="s">
        <v>200</v>
      </c>
      <c r="C53" s="267" t="s">
        <v>828</v>
      </c>
      <c r="D53" s="240">
        <v>30406</v>
      </c>
      <c r="E53" s="240">
        <v>29192</v>
      </c>
      <c r="F53" s="240">
        <v>27979</v>
      </c>
      <c r="G53" s="240">
        <v>6846</v>
      </c>
      <c r="H53" s="240">
        <v>0</v>
      </c>
      <c r="I53" s="240">
        <v>0</v>
      </c>
      <c r="J53" s="240">
        <v>0</v>
      </c>
      <c r="K53" s="240">
        <v>0</v>
      </c>
      <c r="L53" s="241">
        <v>94423</v>
      </c>
    </row>
    <row r="54" spans="1:12" s="101" customFormat="1">
      <c r="A54" s="239" t="s">
        <v>29</v>
      </c>
      <c r="B54" s="239" t="s">
        <v>201</v>
      </c>
      <c r="C54" s="267" t="s">
        <v>202</v>
      </c>
      <c r="D54" s="240">
        <v>17175</v>
      </c>
      <c r="E54" s="240">
        <v>16503</v>
      </c>
      <c r="F54" s="240">
        <v>15832</v>
      </c>
      <c r="G54" s="240">
        <v>11496</v>
      </c>
      <c r="H54" s="240">
        <v>0</v>
      </c>
      <c r="I54" s="240">
        <v>0</v>
      </c>
      <c r="J54" s="240">
        <v>0</v>
      </c>
      <c r="K54" s="240">
        <v>0</v>
      </c>
      <c r="L54" s="241">
        <v>61006</v>
      </c>
    </row>
    <row r="55" spans="1:12" s="101" customFormat="1">
      <c r="A55" s="239" t="s">
        <v>29</v>
      </c>
      <c r="B55" s="239" t="s">
        <v>204</v>
      </c>
      <c r="C55" s="267" t="s">
        <v>205</v>
      </c>
      <c r="D55" s="240">
        <v>109347</v>
      </c>
      <c r="E55" s="240">
        <v>105769</v>
      </c>
      <c r="F55" s="240">
        <v>102190</v>
      </c>
      <c r="G55" s="240">
        <v>98612</v>
      </c>
      <c r="H55" s="240">
        <v>95034</v>
      </c>
      <c r="I55" s="240">
        <v>91456</v>
      </c>
      <c r="J55" s="240">
        <v>87878</v>
      </c>
      <c r="K55" s="240">
        <v>145419</v>
      </c>
      <c r="L55" s="241">
        <v>835705</v>
      </c>
    </row>
    <row r="56" spans="1:12" s="101" customFormat="1" ht="26.4">
      <c r="A56" s="239" t="s">
        <v>29</v>
      </c>
      <c r="B56" s="239" t="s">
        <v>206</v>
      </c>
      <c r="C56" s="267" t="s">
        <v>829</v>
      </c>
      <c r="D56" s="240">
        <v>29405</v>
      </c>
      <c r="E56" s="240">
        <v>7056</v>
      </c>
      <c r="F56" s="240">
        <v>0</v>
      </c>
      <c r="G56" s="240">
        <v>0</v>
      </c>
      <c r="H56" s="240">
        <v>0</v>
      </c>
      <c r="I56" s="240">
        <v>0</v>
      </c>
      <c r="J56" s="240">
        <v>0</v>
      </c>
      <c r="K56" s="240">
        <v>0</v>
      </c>
      <c r="L56" s="241">
        <v>36461</v>
      </c>
    </row>
    <row r="57" spans="1:12" s="101" customFormat="1">
      <c r="A57" s="239" t="s">
        <v>29</v>
      </c>
      <c r="B57" s="239" t="s">
        <v>207</v>
      </c>
      <c r="C57" s="267" t="s">
        <v>208</v>
      </c>
      <c r="D57" s="240">
        <v>13467</v>
      </c>
      <c r="E57" s="240">
        <v>13023</v>
      </c>
      <c r="F57" s="240">
        <v>12579</v>
      </c>
      <c r="G57" s="240">
        <v>12134</v>
      </c>
      <c r="H57" s="240">
        <v>11690</v>
      </c>
      <c r="I57" s="240">
        <v>11245</v>
      </c>
      <c r="J57" s="240">
        <v>10801</v>
      </c>
      <c r="K57" s="240">
        <v>15366</v>
      </c>
      <c r="L57" s="241">
        <v>100305</v>
      </c>
    </row>
    <row r="58" spans="1:12" s="101" customFormat="1" ht="26.4">
      <c r="A58" s="239" t="s">
        <v>29</v>
      </c>
      <c r="B58" s="239" t="s">
        <v>209</v>
      </c>
      <c r="C58" s="267" t="s">
        <v>210</v>
      </c>
      <c r="D58" s="240">
        <v>25686</v>
      </c>
      <c r="E58" s="240">
        <v>25282</v>
      </c>
      <c r="F58" s="240">
        <v>24853</v>
      </c>
      <c r="G58" s="240">
        <v>24423</v>
      </c>
      <c r="H58" s="240">
        <v>23994</v>
      </c>
      <c r="I58" s="240">
        <v>23564</v>
      </c>
      <c r="J58" s="240">
        <v>23135</v>
      </c>
      <c r="K58" s="240">
        <v>331504</v>
      </c>
      <c r="L58" s="241">
        <v>502441</v>
      </c>
    </row>
    <row r="59" spans="1:12" s="101" customFormat="1" ht="26.4">
      <c r="A59" s="239" t="s">
        <v>29</v>
      </c>
      <c r="B59" s="239" t="s">
        <v>778</v>
      </c>
      <c r="C59" s="267" t="s">
        <v>229</v>
      </c>
      <c r="D59" s="240">
        <v>18466</v>
      </c>
      <c r="E59" s="240">
        <v>17991</v>
      </c>
      <c r="F59" s="240">
        <v>17517</v>
      </c>
      <c r="G59" s="240">
        <v>4350</v>
      </c>
      <c r="H59" s="240">
        <v>0</v>
      </c>
      <c r="I59" s="240">
        <v>0</v>
      </c>
      <c r="J59" s="240">
        <v>0</v>
      </c>
      <c r="K59" s="240">
        <v>0</v>
      </c>
      <c r="L59" s="241">
        <v>58324</v>
      </c>
    </row>
    <row r="60" spans="1:12" s="101" customFormat="1">
      <c r="A60" s="239" t="s">
        <v>29</v>
      </c>
      <c r="B60" s="239" t="s">
        <v>211</v>
      </c>
      <c r="C60" s="267" t="s">
        <v>212</v>
      </c>
      <c r="D60" s="240">
        <v>35391</v>
      </c>
      <c r="E60" s="240">
        <v>34447</v>
      </c>
      <c r="F60" s="240">
        <v>33503</v>
      </c>
      <c r="G60" s="240">
        <v>32560</v>
      </c>
      <c r="H60" s="240">
        <v>31615</v>
      </c>
      <c r="I60" s="240">
        <v>0</v>
      </c>
      <c r="J60" s="240">
        <v>0</v>
      </c>
      <c r="K60" s="240">
        <v>0</v>
      </c>
      <c r="L60" s="241">
        <v>167516</v>
      </c>
    </row>
    <row r="61" spans="1:12" s="101" customFormat="1">
      <c r="A61" s="239" t="s">
        <v>29</v>
      </c>
      <c r="B61" s="239" t="s">
        <v>203</v>
      </c>
      <c r="C61" s="267" t="s">
        <v>830</v>
      </c>
      <c r="D61" s="240">
        <v>2812</v>
      </c>
      <c r="E61" s="240">
        <v>2774</v>
      </c>
      <c r="F61" s="240">
        <v>2737</v>
      </c>
      <c r="G61" s="240">
        <v>1342</v>
      </c>
      <c r="H61" s="240">
        <v>0</v>
      </c>
      <c r="I61" s="240">
        <v>0</v>
      </c>
      <c r="J61" s="240">
        <v>0</v>
      </c>
      <c r="K61" s="240">
        <v>0</v>
      </c>
      <c r="L61" s="241">
        <v>9665</v>
      </c>
    </row>
    <row r="62" spans="1:12" s="101" customFormat="1">
      <c r="A62" s="239" t="s">
        <v>29</v>
      </c>
      <c r="B62" s="239" t="s">
        <v>215</v>
      </c>
      <c r="C62" s="267" t="s">
        <v>216</v>
      </c>
      <c r="D62" s="240">
        <v>125500</v>
      </c>
      <c r="E62" s="240">
        <v>122751</v>
      </c>
      <c r="F62" s="240">
        <v>120001</v>
      </c>
      <c r="G62" s="240">
        <v>117252</v>
      </c>
      <c r="H62" s="240">
        <v>114503</v>
      </c>
      <c r="I62" s="240">
        <v>111753</v>
      </c>
      <c r="J62" s="240">
        <v>109004</v>
      </c>
      <c r="K62" s="240">
        <v>686041</v>
      </c>
      <c r="L62" s="241">
        <v>1506805</v>
      </c>
    </row>
    <row r="63" spans="1:12" s="101" customFormat="1">
      <c r="A63" s="239" t="s">
        <v>29</v>
      </c>
      <c r="B63" s="239" t="s">
        <v>217</v>
      </c>
      <c r="C63" s="267" t="s">
        <v>218</v>
      </c>
      <c r="D63" s="240">
        <v>52100</v>
      </c>
      <c r="E63" s="240">
        <v>50813</v>
      </c>
      <c r="F63" s="240">
        <v>49526</v>
      </c>
      <c r="G63" s="240">
        <v>48239</v>
      </c>
      <c r="H63" s="240">
        <v>46952</v>
      </c>
      <c r="I63" s="240">
        <v>45665</v>
      </c>
      <c r="J63" s="240">
        <v>44377</v>
      </c>
      <c r="K63" s="240">
        <v>333520</v>
      </c>
      <c r="L63" s="241">
        <v>671192</v>
      </c>
    </row>
    <row r="64" spans="1:12" s="101" customFormat="1">
      <c r="A64" s="239" t="s">
        <v>29</v>
      </c>
      <c r="B64" s="239" t="s">
        <v>777</v>
      </c>
      <c r="C64" s="267" t="s">
        <v>220</v>
      </c>
      <c r="D64" s="240">
        <v>1592020</v>
      </c>
      <c r="E64" s="240">
        <v>1340193</v>
      </c>
      <c r="F64" s="240">
        <v>986958</v>
      </c>
      <c r="G64" s="240">
        <v>746735</v>
      </c>
      <c r="H64" s="240">
        <v>723673</v>
      </c>
      <c r="I64" s="240">
        <v>692547</v>
      </c>
      <c r="J64" s="240">
        <v>633814</v>
      </c>
      <c r="K64" s="240">
        <v>2017002</v>
      </c>
      <c r="L64" s="241">
        <v>8732942</v>
      </c>
    </row>
    <row r="65" spans="1:12" s="101" customFormat="1" ht="26.4">
      <c r="A65" s="239" t="s">
        <v>29</v>
      </c>
      <c r="B65" s="239" t="s">
        <v>221</v>
      </c>
      <c r="C65" s="267" t="s">
        <v>222</v>
      </c>
      <c r="D65" s="240">
        <v>36018</v>
      </c>
      <c r="E65" s="240">
        <v>34750</v>
      </c>
      <c r="F65" s="240">
        <v>33482</v>
      </c>
      <c r="G65" s="240">
        <v>16424</v>
      </c>
      <c r="H65" s="240">
        <v>0</v>
      </c>
      <c r="I65" s="240">
        <v>0</v>
      </c>
      <c r="J65" s="240">
        <v>0</v>
      </c>
      <c r="K65" s="240">
        <v>0</v>
      </c>
      <c r="L65" s="241">
        <v>120674</v>
      </c>
    </row>
    <row r="66" spans="1:12" s="101" customFormat="1" ht="39.6">
      <c r="A66" s="239" t="s">
        <v>29</v>
      </c>
      <c r="B66" s="239" t="s">
        <v>223</v>
      </c>
      <c r="C66" s="267" t="s">
        <v>224</v>
      </c>
      <c r="D66" s="240">
        <v>3464</v>
      </c>
      <c r="E66" s="240">
        <v>3372</v>
      </c>
      <c r="F66" s="240">
        <v>0</v>
      </c>
      <c r="G66" s="240">
        <v>0</v>
      </c>
      <c r="H66" s="240">
        <v>0</v>
      </c>
      <c r="I66" s="240">
        <v>0</v>
      </c>
      <c r="J66" s="240">
        <v>0</v>
      </c>
      <c r="K66" s="240">
        <v>0</v>
      </c>
      <c r="L66" s="241">
        <v>6836</v>
      </c>
    </row>
    <row r="67" spans="1:12" s="101" customFormat="1" ht="26.4">
      <c r="A67" s="239" t="s">
        <v>29</v>
      </c>
      <c r="B67" s="239" t="s">
        <v>225</v>
      </c>
      <c r="C67" s="267" t="s">
        <v>226</v>
      </c>
      <c r="D67" s="240">
        <v>3877</v>
      </c>
      <c r="E67" s="240">
        <v>1878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1">
        <v>5755</v>
      </c>
    </row>
    <row r="68" spans="1:12" s="101" customFormat="1">
      <c r="A68" s="239" t="s">
        <v>29</v>
      </c>
      <c r="B68" s="239" t="s">
        <v>227</v>
      </c>
      <c r="C68" s="267" t="s">
        <v>228</v>
      </c>
      <c r="D68" s="240">
        <v>21628</v>
      </c>
      <c r="E68" s="240">
        <v>21114</v>
      </c>
      <c r="F68" s="240">
        <v>20601</v>
      </c>
      <c r="G68" s="240">
        <v>20088</v>
      </c>
      <c r="H68" s="240">
        <v>19575</v>
      </c>
      <c r="I68" s="240">
        <v>19061</v>
      </c>
      <c r="J68" s="240">
        <v>18548</v>
      </c>
      <c r="K68" s="240">
        <v>138832</v>
      </c>
      <c r="L68" s="241">
        <v>279447</v>
      </c>
    </row>
    <row r="69" spans="1:12" s="101" customFormat="1" ht="26.4">
      <c r="A69" s="239" t="s">
        <v>29</v>
      </c>
      <c r="B69" s="239" t="s">
        <v>781</v>
      </c>
      <c r="C69" s="267" t="s">
        <v>191</v>
      </c>
      <c r="D69" s="240">
        <v>40009</v>
      </c>
      <c r="E69" s="240">
        <v>38953</v>
      </c>
      <c r="F69" s="240">
        <v>37896</v>
      </c>
      <c r="G69" s="240">
        <v>36839</v>
      </c>
      <c r="H69" s="240">
        <v>35783</v>
      </c>
      <c r="I69" s="240">
        <v>34726</v>
      </c>
      <c r="J69" s="240">
        <v>33670</v>
      </c>
      <c r="K69" s="240">
        <v>243664</v>
      </c>
      <c r="L69" s="241">
        <v>501540</v>
      </c>
    </row>
    <row r="70" spans="1:12" s="101" customFormat="1">
      <c r="A70" s="239" t="s">
        <v>29</v>
      </c>
      <c r="B70" s="239" t="s">
        <v>246</v>
      </c>
      <c r="C70" s="267" t="s">
        <v>247</v>
      </c>
      <c r="D70" s="240">
        <v>40266</v>
      </c>
      <c r="E70" s="240">
        <v>39324</v>
      </c>
      <c r="F70" s="240">
        <v>38382</v>
      </c>
      <c r="G70" s="240">
        <v>37440</v>
      </c>
      <c r="H70" s="240">
        <v>36499</v>
      </c>
      <c r="I70" s="240">
        <v>35557</v>
      </c>
      <c r="J70" s="240">
        <v>34615</v>
      </c>
      <c r="K70" s="240">
        <v>33673</v>
      </c>
      <c r="L70" s="241">
        <v>295756</v>
      </c>
    </row>
    <row r="71" spans="1:12" s="101" customFormat="1" ht="26.4">
      <c r="A71" s="239" t="s">
        <v>29</v>
      </c>
      <c r="B71" s="239" t="s">
        <v>775</v>
      </c>
      <c r="C71" s="267" t="s">
        <v>230</v>
      </c>
      <c r="D71" s="240">
        <v>324510</v>
      </c>
      <c r="E71" s="240">
        <v>317569</v>
      </c>
      <c r="F71" s="240">
        <v>310629</v>
      </c>
      <c r="G71" s="240">
        <v>303689</v>
      </c>
      <c r="H71" s="240">
        <v>296749</v>
      </c>
      <c r="I71" s="240">
        <v>289809</v>
      </c>
      <c r="J71" s="240">
        <v>282869</v>
      </c>
      <c r="K71" s="240">
        <v>1310242</v>
      </c>
      <c r="L71" s="241">
        <v>3436066</v>
      </c>
    </row>
    <row r="72" spans="1:12" s="101" customFormat="1" ht="26.4">
      <c r="A72" s="239" t="s">
        <v>29</v>
      </c>
      <c r="B72" s="239" t="s">
        <v>231</v>
      </c>
      <c r="C72" s="267" t="s">
        <v>232</v>
      </c>
      <c r="D72" s="240">
        <v>11706</v>
      </c>
      <c r="E72" s="240">
        <v>11429</v>
      </c>
      <c r="F72" s="240">
        <v>11153</v>
      </c>
      <c r="G72" s="240">
        <v>10876</v>
      </c>
      <c r="H72" s="240">
        <v>10599</v>
      </c>
      <c r="I72" s="240">
        <v>10323</v>
      </c>
      <c r="J72" s="240">
        <v>10046</v>
      </c>
      <c r="K72" s="240">
        <v>1365</v>
      </c>
      <c r="L72" s="241">
        <v>77497</v>
      </c>
    </row>
    <row r="73" spans="1:12" s="101" customFormat="1" ht="39.6">
      <c r="A73" s="239" t="s">
        <v>29</v>
      </c>
      <c r="B73" s="239" t="s">
        <v>233</v>
      </c>
      <c r="C73" s="267" t="s">
        <v>234</v>
      </c>
      <c r="D73" s="240">
        <v>5965</v>
      </c>
      <c r="E73" s="240">
        <v>5809</v>
      </c>
      <c r="F73" s="240">
        <v>5653</v>
      </c>
      <c r="G73" s="240">
        <v>5496</v>
      </c>
      <c r="H73" s="240">
        <v>5340</v>
      </c>
      <c r="I73" s="240">
        <v>5183</v>
      </c>
      <c r="J73" s="240">
        <v>5027</v>
      </c>
      <c r="K73" s="240">
        <v>589</v>
      </c>
      <c r="L73" s="241">
        <v>39062</v>
      </c>
    </row>
    <row r="74" spans="1:12" s="101" customFormat="1" ht="26.4">
      <c r="A74" s="239" t="s">
        <v>29</v>
      </c>
      <c r="B74" s="239" t="s">
        <v>793</v>
      </c>
      <c r="C74" s="267" t="s">
        <v>236</v>
      </c>
      <c r="D74" s="240">
        <v>93059</v>
      </c>
      <c r="E74" s="240">
        <v>90616</v>
      </c>
      <c r="F74" s="240">
        <v>88173</v>
      </c>
      <c r="G74" s="240">
        <v>85731</v>
      </c>
      <c r="H74" s="240">
        <v>83288</v>
      </c>
      <c r="I74" s="240">
        <v>80845</v>
      </c>
      <c r="J74" s="240">
        <v>78402</v>
      </c>
      <c r="K74" s="240">
        <v>641120</v>
      </c>
      <c r="L74" s="241">
        <v>1241234</v>
      </c>
    </row>
    <row r="75" spans="1:12" s="101" customFormat="1" ht="26.4">
      <c r="A75" s="239" t="s">
        <v>29</v>
      </c>
      <c r="B75" s="239" t="s">
        <v>213</v>
      </c>
      <c r="C75" s="267" t="s">
        <v>214</v>
      </c>
      <c r="D75" s="240">
        <v>98326</v>
      </c>
      <c r="E75" s="240">
        <v>40679</v>
      </c>
      <c r="F75" s="240">
        <v>32018</v>
      </c>
      <c r="G75" s="240">
        <v>31173</v>
      </c>
      <c r="H75" s="240">
        <v>15177</v>
      </c>
      <c r="I75" s="240">
        <v>3553</v>
      </c>
      <c r="J75" s="240">
        <v>3461</v>
      </c>
      <c r="K75" s="240">
        <v>4967</v>
      </c>
      <c r="L75" s="241">
        <v>229354</v>
      </c>
    </row>
    <row r="76" spans="1:12" s="101" customFormat="1" ht="26.4">
      <c r="A76" s="239" t="s">
        <v>29</v>
      </c>
      <c r="B76" s="239" t="s">
        <v>794</v>
      </c>
      <c r="C76" s="267" t="s">
        <v>235</v>
      </c>
      <c r="D76" s="240">
        <v>77734</v>
      </c>
      <c r="E76" s="240">
        <v>75728</v>
      </c>
      <c r="F76" s="240">
        <v>73723</v>
      </c>
      <c r="G76" s="240">
        <v>71717</v>
      </c>
      <c r="H76" s="240">
        <v>69712</v>
      </c>
      <c r="I76" s="240">
        <v>67706</v>
      </c>
      <c r="J76" s="240">
        <v>65700</v>
      </c>
      <c r="K76" s="240">
        <v>569017</v>
      </c>
      <c r="L76" s="241">
        <v>1071037</v>
      </c>
    </row>
    <row r="77" spans="1:12" s="101" customFormat="1" ht="26.4">
      <c r="A77" s="239" t="s">
        <v>29</v>
      </c>
      <c r="B77" s="239" t="s">
        <v>792</v>
      </c>
      <c r="C77" s="267" t="s">
        <v>237</v>
      </c>
      <c r="D77" s="240">
        <v>55457</v>
      </c>
      <c r="E77" s="240">
        <v>53868</v>
      </c>
      <c r="F77" s="240">
        <v>52279</v>
      </c>
      <c r="G77" s="240">
        <v>50690</v>
      </c>
      <c r="H77" s="240">
        <v>49101</v>
      </c>
      <c r="I77" s="240">
        <v>47512</v>
      </c>
      <c r="J77" s="240">
        <v>45923</v>
      </c>
      <c r="K77" s="240">
        <v>337175</v>
      </c>
      <c r="L77" s="241">
        <v>692005</v>
      </c>
    </row>
    <row r="78" spans="1:12" s="101" customFormat="1" ht="26.4">
      <c r="A78" s="239" t="s">
        <v>29</v>
      </c>
      <c r="B78" s="239" t="s">
        <v>789</v>
      </c>
      <c r="C78" s="267" t="s">
        <v>148</v>
      </c>
      <c r="D78" s="240">
        <v>91795</v>
      </c>
      <c r="E78" s="240">
        <v>89928</v>
      </c>
      <c r="F78" s="240">
        <v>88061</v>
      </c>
      <c r="G78" s="240">
        <v>86194</v>
      </c>
      <c r="H78" s="240">
        <v>84327</v>
      </c>
      <c r="I78" s="240">
        <v>82459</v>
      </c>
      <c r="J78" s="240">
        <v>80592</v>
      </c>
      <c r="K78" s="240">
        <v>972025</v>
      </c>
      <c r="L78" s="241">
        <v>1575381</v>
      </c>
    </row>
    <row r="79" spans="1:12" s="101" customFormat="1" ht="39.6">
      <c r="A79" s="239" t="s">
        <v>29</v>
      </c>
      <c r="B79" s="239" t="s">
        <v>238</v>
      </c>
      <c r="C79" s="267" t="s">
        <v>239</v>
      </c>
      <c r="D79" s="240">
        <v>21045</v>
      </c>
      <c r="E79" s="240">
        <v>20603</v>
      </c>
      <c r="F79" s="240">
        <v>20161</v>
      </c>
      <c r="G79" s="240">
        <v>19720</v>
      </c>
      <c r="H79" s="240">
        <v>19278</v>
      </c>
      <c r="I79" s="240">
        <v>18836</v>
      </c>
      <c r="J79" s="240">
        <v>18395</v>
      </c>
      <c r="K79" s="240">
        <v>237021</v>
      </c>
      <c r="L79" s="241">
        <v>375059</v>
      </c>
    </row>
    <row r="80" spans="1:12" s="101" customFormat="1" ht="26.4">
      <c r="A80" s="239" t="s">
        <v>29</v>
      </c>
      <c r="B80" s="239" t="s">
        <v>795</v>
      </c>
      <c r="C80" s="267" t="s">
        <v>240</v>
      </c>
      <c r="D80" s="240">
        <v>57299</v>
      </c>
      <c r="E80" s="240">
        <v>55732</v>
      </c>
      <c r="F80" s="240">
        <v>54165</v>
      </c>
      <c r="G80" s="240">
        <v>52597</v>
      </c>
      <c r="H80" s="240">
        <v>51030</v>
      </c>
      <c r="I80" s="240">
        <v>49463</v>
      </c>
      <c r="J80" s="240">
        <v>47895</v>
      </c>
      <c r="K80" s="240">
        <v>430894</v>
      </c>
      <c r="L80" s="241">
        <v>799075</v>
      </c>
    </row>
    <row r="81" spans="1:172" s="101" customFormat="1" ht="26.4">
      <c r="A81" s="239" t="s">
        <v>29</v>
      </c>
      <c r="B81" s="239" t="s">
        <v>241</v>
      </c>
      <c r="C81" s="267" t="s">
        <v>242</v>
      </c>
      <c r="D81" s="240">
        <v>34683</v>
      </c>
      <c r="E81" s="240">
        <v>33821</v>
      </c>
      <c r="F81" s="240">
        <v>32959</v>
      </c>
      <c r="G81" s="240">
        <v>32096</v>
      </c>
      <c r="H81" s="240">
        <v>31234</v>
      </c>
      <c r="I81" s="240">
        <v>30372</v>
      </c>
      <c r="J81" s="240">
        <v>29509</v>
      </c>
      <c r="K81" s="240">
        <v>270844</v>
      </c>
      <c r="L81" s="241">
        <v>495518</v>
      </c>
    </row>
    <row r="82" spans="1:172" s="101" customFormat="1" ht="26.4">
      <c r="A82" s="239" t="s">
        <v>29</v>
      </c>
      <c r="B82" s="239" t="s">
        <v>831</v>
      </c>
      <c r="C82" s="267" t="s">
        <v>243</v>
      </c>
      <c r="D82" s="240">
        <v>11365</v>
      </c>
      <c r="E82" s="240">
        <v>11085</v>
      </c>
      <c r="F82" s="240">
        <v>10805</v>
      </c>
      <c r="G82" s="240">
        <v>10524</v>
      </c>
      <c r="H82" s="240">
        <v>10244</v>
      </c>
      <c r="I82" s="240">
        <v>9963</v>
      </c>
      <c r="J82" s="240">
        <v>9683</v>
      </c>
      <c r="K82" s="240">
        <v>84978</v>
      </c>
      <c r="L82" s="241">
        <v>158647</v>
      </c>
    </row>
    <row r="83" spans="1:172" s="101" customFormat="1" ht="39.6">
      <c r="A83" s="239" t="s">
        <v>29</v>
      </c>
      <c r="B83" s="239" t="s">
        <v>832</v>
      </c>
      <c r="C83" s="267" t="s">
        <v>245</v>
      </c>
      <c r="D83" s="240">
        <v>18397</v>
      </c>
      <c r="E83" s="240">
        <v>17937</v>
      </c>
      <c r="F83" s="240">
        <v>17478</v>
      </c>
      <c r="G83" s="240">
        <v>17019</v>
      </c>
      <c r="H83" s="240">
        <v>16559</v>
      </c>
      <c r="I83" s="240">
        <v>16100</v>
      </c>
      <c r="J83" s="240">
        <v>15641</v>
      </c>
      <c r="K83" s="240">
        <v>149370</v>
      </c>
      <c r="L83" s="241">
        <v>268501</v>
      </c>
    </row>
    <row r="84" spans="1:172" s="101" customFormat="1" ht="39.6">
      <c r="A84" s="239" t="s">
        <v>29</v>
      </c>
      <c r="B84" s="239" t="s">
        <v>833</v>
      </c>
      <c r="C84" s="267" t="s">
        <v>245</v>
      </c>
      <c r="D84" s="240">
        <v>67109</v>
      </c>
      <c r="E84" s="240">
        <v>65428</v>
      </c>
      <c r="F84" s="240">
        <v>63747</v>
      </c>
      <c r="G84" s="240">
        <v>62066</v>
      </c>
      <c r="H84" s="240">
        <v>60385</v>
      </c>
      <c r="I84" s="240">
        <v>58704</v>
      </c>
      <c r="J84" s="240">
        <v>57023</v>
      </c>
      <c r="K84" s="240">
        <v>539117</v>
      </c>
      <c r="L84" s="241">
        <v>973579</v>
      </c>
    </row>
    <row r="85" spans="1:172" s="101" customFormat="1" ht="39.6">
      <c r="A85" s="239" t="s">
        <v>29</v>
      </c>
      <c r="B85" s="239" t="s">
        <v>834</v>
      </c>
      <c r="C85" s="267" t="s">
        <v>245</v>
      </c>
      <c r="D85" s="240">
        <v>30360</v>
      </c>
      <c r="E85" s="240">
        <v>29602</v>
      </c>
      <c r="F85" s="240">
        <v>28844</v>
      </c>
      <c r="G85" s="240">
        <v>28086</v>
      </c>
      <c r="H85" s="240">
        <v>27328</v>
      </c>
      <c r="I85" s="240">
        <v>26570</v>
      </c>
      <c r="J85" s="240">
        <v>25813</v>
      </c>
      <c r="K85" s="240">
        <v>246555</v>
      </c>
      <c r="L85" s="241">
        <v>443158</v>
      </c>
    </row>
    <row r="86" spans="1:172" s="101" customFormat="1" ht="26.4">
      <c r="A86" s="239" t="s">
        <v>29</v>
      </c>
      <c r="B86" s="239" t="s">
        <v>835</v>
      </c>
      <c r="C86" s="267" t="s">
        <v>245</v>
      </c>
      <c r="D86" s="240">
        <v>29811</v>
      </c>
      <c r="E86" s="240">
        <v>29067</v>
      </c>
      <c r="F86" s="240">
        <v>28323</v>
      </c>
      <c r="G86" s="240">
        <v>27579</v>
      </c>
      <c r="H86" s="240">
        <v>26835</v>
      </c>
      <c r="I86" s="240">
        <v>26091</v>
      </c>
      <c r="J86" s="240">
        <v>25346</v>
      </c>
      <c r="K86" s="240">
        <v>242116</v>
      </c>
      <c r="L86" s="241">
        <v>435168</v>
      </c>
    </row>
    <row r="87" spans="1:172" s="101" customFormat="1" ht="26.4">
      <c r="A87" s="239" t="s">
        <v>29</v>
      </c>
      <c r="B87" s="239" t="s">
        <v>836</v>
      </c>
      <c r="C87" s="267" t="s">
        <v>245</v>
      </c>
      <c r="D87" s="240">
        <v>23761</v>
      </c>
      <c r="E87" s="240">
        <v>23157</v>
      </c>
      <c r="F87" s="240">
        <v>22554</v>
      </c>
      <c r="G87" s="240">
        <v>21950</v>
      </c>
      <c r="H87" s="240">
        <v>21347</v>
      </c>
      <c r="I87" s="240">
        <v>20744</v>
      </c>
      <c r="J87" s="240">
        <v>20140</v>
      </c>
      <c r="K87" s="240">
        <v>182602</v>
      </c>
      <c r="L87" s="241">
        <v>336255</v>
      </c>
    </row>
    <row r="88" spans="1:172" s="101" customFormat="1" ht="26.4">
      <c r="A88" s="239" t="s">
        <v>29</v>
      </c>
      <c r="B88" s="239" t="s">
        <v>837</v>
      </c>
      <c r="C88" s="267" t="s">
        <v>838</v>
      </c>
      <c r="D88" s="240">
        <v>60968</v>
      </c>
      <c r="E88" s="240">
        <v>76340</v>
      </c>
      <c r="F88" s="240">
        <v>73924</v>
      </c>
      <c r="G88" s="240">
        <v>71508</v>
      </c>
      <c r="H88" s="240">
        <v>69092</v>
      </c>
      <c r="I88" s="240">
        <v>66676</v>
      </c>
      <c r="J88" s="240">
        <v>32723</v>
      </c>
      <c r="K88" s="240">
        <v>0</v>
      </c>
      <c r="L88" s="241">
        <v>451231</v>
      </c>
    </row>
    <row r="89" spans="1:172" s="101" customFormat="1" ht="26.4">
      <c r="A89" s="239" t="s">
        <v>29</v>
      </c>
      <c r="B89" s="239" t="s">
        <v>839</v>
      </c>
      <c r="C89" s="267" t="s">
        <v>838</v>
      </c>
      <c r="D89" s="240">
        <v>59634</v>
      </c>
      <c r="E89" s="240">
        <v>73711</v>
      </c>
      <c r="F89" s="240">
        <v>71378</v>
      </c>
      <c r="G89" s="240">
        <v>69045</v>
      </c>
      <c r="H89" s="240">
        <v>66712</v>
      </c>
      <c r="I89" s="240">
        <v>64379</v>
      </c>
      <c r="J89" s="240">
        <v>31603</v>
      </c>
      <c r="K89" s="240">
        <v>0</v>
      </c>
      <c r="L89" s="241">
        <v>436462</v>
      </c>
    </row>
    <row r="90" spans="1:172" s="101" customFormat="1" ht="39.6">
      <c r="A90" s="239" t="s">
        <v>29</v>
      </c>
      <c r="B90" s="239" t="s">
        <v>840</v>
      </c>
      <c r="C90" s="267" t="s">
        <v>841</v>
      </c>
      <c r="D90" s="240">
        <v>48333</v>
      </c>
      <c r="E90" s="240">
        <v>55642</v>
      </c>
      <c r="F90" s="240">
        <v>54340</v>
      </c>
      <c r="G90" s="240">
        <v>53038</v>
      </c>
      <c r="H90" s="240">
        <v>51736</v>
      </c>
      <c r="I90" s="240">
        <v>50434</v>
      </c>
      <c r="J90" s="240">
        <v>49132</v>
      </c>
      <c r="K90" s="240">
        <v>504444</v>
      </c>
      <c r="L90" s="241">
        <v>867099</v>
      </c>
    </row>
    <row r="91" spans="1:172" s="101" customFormat="1" ht="39.6">
      <c r="A91" s="239" t="s">
        <v>29</v>
      </c>
      <c r="B91" s="239" t="s">
        <v>842</v>
      </c>
      <c r="C91" s="267" t="s">
        <v>843</v>
      </c>
      <c r="D91" s="240">
        <v>19723</v>
      </c>
      <c r="E91" s="240">
        <v>23645</v>
      </c>
      <c r="F91" s="240">
        <v>23018</v>
      </c>
      <c r="G91" s="240">
        <v>22392</v>
      </c>
      <c r="H91" s="240">
        <v>21765</v>
      </c>
      <c r="I91" s="240">
        <v>21139</v>
      </c>
      <c r="J91" s="240">
        <v>20512</v>
      </c>
      <c r="K91" s="240">
        <v>133922</v>
      </c>
      <c r="L91" s="241">
        <v>286116</v>
      </c>
    </row>
    <row r="92" spans="1:172" customFormat="1" ht="26.4">
      <c r="A92" s="239" t="s">
        <v>29</v>
      </c>
      <c r="B92" s="239" t="s">
        <v>844</v>
      </c>
      <c r="C92" s="267" t="s">
        <v>843</v>
      </c>
      <c r="D92" s="240">
        <v>13576</v>
      </c>
      <c r="E92" s="240">
        <v>16559</v>
      </c>
      <c r="F92" s="240">
        <v>16120</v>
      </c>
      <c r="G92" s="240">
        <v>15681</v>
      </c>
      <c r="H92" s="240">
        <v>15242</v>
      </c>
      <c r="I92" s="240">
        <v>14804</v>
      </c>
      <c r="J92" s="240">
        <v>14365</v>
      </c>
      <c r="K92" s="240">
        <v>93799</v>
      </c>
      <c r="L92" s="241">
        <v>200146</v>
      </c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</row>
    <row r="93" spans="1:172" s="103" customFormat="1" ht="39.6">
      <c r="A93" s="239" t="s">
        <v>29</v>
      </c>
      <c r="B93" s="239" t="s">
        <v>845</v>
      </c>
      <c r="C93" s="267" t="s">
        <v>846</v>
      </c>
      <c r="D93" s="240">
        <v>16791</v>
      </c>
      <c r="E93" s="240">
        <v>20079</v>
      </c>
      <c r="F93" s="240">
        <v>19487</v>
      </c>
      <c r="G93" s="240">
        <v>18895</v>
      </c>
      <c r="H93" s="240">
        <v>18303</v>
      </c>
      <c r="I93" s="240">
        <v>17711</v>
      </c>
      <c r="J93" s="240">
        <v>17119</v>
      </c>
      <c r="K93" s="240">
        <v>40267</v>
      </c>
      <c r="L93" s="241">
        <v>168652</v>
      </c>
    </row>
    <row r="94" spans="1:172" s="103" customFormat="1" ht="26.4">
      <c r="A94" s="239" t="s">
        <v>29</v>
      </c>
      <c r="B94" s="239" t="s">
        <v>847</v>
      </c>
      <c r="C94" s="267" t="s">
        <v>843</v>
      </c>
      <c r="D94" s="240">
        <v>3984</v>
      </c>
      <c r="E94" s="240">
        <v>4956</v>
      </c>
      <c r="F94" s="240">
        <v>4790</v>
      </c>
      <c r="G94" s="240">
        <v>4623</v>
      </c>
      <c r="H94" s="240">
        <v>2196</v>
      </c>
      <c r="I94" s="240">
        <v>0</v>
      </c>
      <c r="J94" s="240">
        <v>0</v>
      </c>
      <c r="K94" s="240">
        <v>0</v>
      </c>
      <c r="L94" s="241">
        <v>20549</v>
      </c>
    </row>
    <row r="95" spans="1:172" s="103" customFormat="1" ht="39.6">
      <c r="A95" s="239" t="s">
        <v>29</v>
      </c>
      <c r="B95" s="239" t="s">
        <v>848</v>
      </c>
      <c r="C95" s="267" t="s">
        <v>846</v>
      </c>
      <c r="D95" s="240">
        <v>38993</v>
      </c>
      <c r="E95" s="240">
        <v>46628</v>
      </c>
      <c r="F95" s="240">
        <v>45253</v>
      </c>
      <c r="G95" s="240">
        <v>43878</v>
      </c>
      <c r="H95" s="240">
        <v>42504</v>
      </c>
      <c r="I95" s="240">
        <v>41129</v>
      </c>
      <c r="J95" s="240">
        <v>39754</v>
      </c>
      <c r="K95" s="240">
        <v>93515</v>
      </c>
      <c r="L95" s="241">
        <v>391654</v>
      </c>
    </row>
    <row r="96" spans="1:172" s="103" customFormat="1" ht="39.6">
      <c r="A96" s="239" t="s">
        <v>29</v>
      </c>
      <c r="B96" s="239" t="s">
        <v>849</v>
      </c>
      <c r="C96" s="267" t="s">
        <v>850</v>
      </c>
      <c r="D96" s="240">
        <v>22059</v>
      </c>
      <c r="E96" s="240">
        <v>43777</v>
      </c>
      <c r="F96" s="240">
        <v>42518</v>
      </c>
      <c r="G96" s="240">
        <v>41260</v>
      </c>
      <c r="H96" s="240">
        <v>40001</v>
      </c>
      <c r="I96" s="240">
        <v>38742</v>
      </c>
      <c r="J96" s="240">
        <v>37483</v>
      </c>
      <c r="K96" s="240">
        <v>96671</v>
      </c>
      <c r="L96" s="241">
        <v>362511</v>
      </c>
    </row>
    <row r="97" spans="1:12" s="103" customFormat="1" ht="39.6">
      <c r="A97" s="239" t="s">
        <v>29</v>
      </c>
      <c r="B97" s="239" t="s">
        <v>851</v>
      </c>
      <c r="C97" s="267" t="s">
        <v>850</v>
      </c>
      <c r="D97" s="240">
        <v>38099</v>
      </c>
      <c r="E97" s="240">
        <v>56233</v>
      </c>
      <c r="F97" s="240">
        <v>54764</v>
      </c>
      <c r="G97" s="240">
        <v>53296</v>
      </c>
      <c r="H97" s="240">
        <v>51828</v>
      </c>
      <c r="I97" s="240">
        <v>50359</v>
      </c>
      <c r="J97" s="240">
        <v>48891</v>
      </c>
      <c r="K97" s="240">
        <v>329201</v>
      </c>
      <c r="L97" s="241">
        <v>682671</v>
      </c>
    </row>
    <row r="98" spans="1:12" s="103" customFormat="1" ht="39.6">
      <c r="A98" s="239" t="s">
        <v>29</v>
      </c>
      <c r="B98" s="239" t="s">
        <v>852</v>
      </c>
      <c r="C98" s="267" t="s">
        <v>853</v>
      </c>
      <c r="D98" s="240">
        <v>5542</v>
      </c>
      <c r="E98" s="240">
        <v>8580</v>
      </c>
      <c r="F98" s="240">
        <v>8384</v>
      </c>
      <c r="G98" s="240">
        <v>8188</v>
      </c>
      <c r="H98" s="240">
        <v>7992</v>
      </c>
      <c r="I98" s="240">
        <v>7796</v>
      </c>
      <c r="J98" s="240">
        <v>7600</v>
      </c>
      <c r="K98" s="240">
        <v>79690</v>
      </c>
      <c r="L98" s="241">
        <v>133772</v>
      </c>
    </row>
    <row r="99" spans="1:12" s="103" customFormat="1" ht="26.4">
      <c r="A99" s="239" t="s">
        <v>29</v>
      </c>
      <c r="B99" s="239" t="s">
        <v>854</v>
      </c>
      <c r="C99" s="267" t="s">
        <v>853</v>
      </c>
      <c r="D99" s="240">
        <v>6530</v>
      </c>
      <c r="E99" s="240">
        <v>11891</v>
      </c>
      <c r="F99" s="240">
        <v>11543</v>
      </c>
      <c r="G99" s="240">
        <v>11196</v>
      </c>
      <c r="H99" s="240">
        <v>8189</v>
      </c>
      <c r="I99" s="240">
        <v>0</v>
      </c>
      <c r="J99" s="240">
        <v>0</v>
      </c>
      <c r="K99" s="240">
        <v>0</v>
      </c>
      <c r="L99" s="241">
        <v>49349</v>
      </c>
    </row>
    <row r="100" spans="1:12" s="103" customFormat="1" ht="26.4">
      <c r="A100" s="239" t="s">
        <v>29</v>
      </c>
      <c r="B100" s="239" t="s">
        <v>855</v>
      </c>
      <c r="C100" s="267" t="s">
        <v>856</v>
      </c>
      <c r="D100" s="240">
        <v>11326</v>
      </c>
      <c r="E100" s="240">
        <v>20611</v>
      </c>
      <c r="F100" s="240">
        <v>19994</v>
      </c>
      <c r="G100" s="240">
        <v>19376</v>
      </c>
      <c r="H100" s="240">
        <v>14173</v>
      </c>
      <c r="I100" s="240">
        <v>0</v>
      </c>
      <c r="J100" s="240">
        <v>0</v>
      </c>
      <c r="K100" s="240">
        <v>0</v>
      </c>
      <c r="L100" s="241">
        <v>85480</v>
      </c>
    </row>
    <row r="101" spans="1:12">
      <c r="A101" s="239" t="s">
        <v>29</v>
      </c>
      <c r="B101" s="239" t="s">
        <v>857</v>
      </c>
      <c r="C101" s="267" t="s">
        <v>853</v>
      </c>
      <c r="D101" s="240">
        <v>5085</v>
      </c>
      <c r="E101" s="240">
        <v>9212</v>
      </c>
      <c r="F101" s="240">
        <v>8942</v>
      </c>
      <c r="G101" s="240">
        <v>8672</v>
      </c>
      <c r="H101" s="240">
        <v>5461</v>
      </c>
      <c r="I101" s="240">
        <v>0</v>
      </c>
      <c r="J101" s="240">
        <v>0</v>
      </c>
      <c r="K101" s="240">
        <v>0</v>
      </c>
      <c r="L101" s="241">
        <v>37372</v>
      </c>
    </row>
    <row r="102" spans="1:12" s="103" customFormat="1" ht="26.4">
      <c r="A102" s="239" t="s">
        <v>29</v>
      </c>
      <c r="B102" s="239" t="s">
        <v>772</v>
      </c>
      <c r="C102" s="267" t="s">
        <v>858</v>
      </c>
      <c r="D102" s="240">
        <v>1932</v>
      </c>
      <c r="E102" s="240">
        <v>10195</v>
      </c>
      <c r="F102" s="240">
        <v>9933</v>
      </c>
      <c r="G102" s="240">
        <v>9670</v>
      </c>
      <c r="H102" s="240">
        <v>9408</v>
      </c>
      <c r="I102" s="240">
        <v>9145</v>
      </c>
      <c r="J102" s="240">
        <v>8882</v>
      </c>
      <c r="K102" s="240">
        <v>61572</v>
      </c>
      <c r="L102" s="241">
        <v>120737</v>
      </c>
    </row>
    <row r="103" spans="1:12" s="103" customFormat="1" ht="26.4">
      <c r="A103" s="239" t="s">
        <v>29</v>
      </c>
      <c r="B103" s="239" t="s">
        <v>859</v>
      </c>
      <c r="C103" s="267" t="s">
        <v>858</v>
      </c>
      <c r="D103" s="240">
        <v>9724</v>
      </c>
      <c r="E103" s="240">
        <v>36103</v>
      </c>
      <c r="F103" s="240">
        <v>35264</v>
      </c>
      <c r="G103" s="240">
        <v>34425</v>
      </c>
      <c r="H103" s="240">
        <v>33586</v>
      </c>
      <c r="I103" s="240">
        <v>32746</v>
      </c>
      <c r="J103" s="240">
        <v>31907</v>
      </c>
      <c r="K103" s="240">
        <v>338359</v>
      </c>
      <c r="L103" s="241">
        <v>552114</v>
      </c>
    </row>
    <row r="104" spans="1:12" s="103" customFormat="1" ht="15.6">
      <c r="A104" s="239" t="s">
        <v>29</v>
      </c>
      <c r="B104" s="239" t="s">
        <v>769</v>
      </c>
      <c r="C104" s="267" t="s">
        <v>858</v>
      </c>
      <c r="D104" s="240">
        <v>3076</v>
      </c>
      <c r="E104" s="240">
        <v>14079</v>
      </c>
      <c r="F104" s="240">
        <v>13717</v>
      </c>
      <c r="G104" s="240">
        <v>13354</v>
      </c>
      <c r="H104" s="240">
        <v>12991</v>
      </c>
      <c r="I104" s="240">
        <v>12629</v>
      </c>
      <c r="J104" s="240">
        <v>12266</v>
      </c>
      <c r="K104" s="240">
        <v>85021</v>
      </c>
      <c r="L104" s="241">
        <v>167133</v>
      </c>
    </row>
    <row r="105" spans="1:12" s="103" customFormat="1" ht="26.4">
      <c r="A105" s="239" t="s">
        <v>29</v>
      </c>
      <c r="B105" s="239" t="s">
        <v>771</v>
      </c>
      <c r="C105" s="267" t="s">
        <v>858</v>
      </c>
      <c r="D105" s="240">
        <v>6097</v>
      </c>
      <c r="E105" s="240">
        <v>32932</v>
      </c>
      <c r="F105" s="240">
        <v>32037</v>
      </c>
      <c r="G105" s="240">
        <v>31143</v>
      </c>
      <c r="H105" s="240">
        <v>29155</v>
      </c>
      <c r="I105" s="240">
        <v>25025</v>
      </c>
      <c r="J105" s="240">
        <v>24307</v>
      </c>
      <c r="K105" s="240">
        <v>168568</v>
      </c>
      <c r="L105" s="241">
        <v>349264</v>
      </c>
    </row>
    <row r="106" spans="1:12" s="103" customFormat="1" ht="39.6">
      <c r="A106" s="239" t="s">
        <v>29</v>
      </c>
      <c r="B106" s="239" t="s">
        <v>860</v>
      </c>
      <c r="C106" s="267" t="s">
        <v>858</v>
      </c>
      <c r="D106" s="240">
        <v>4637</v>
      </c>
      <c r="E106" s="240">
        <v>20720</v>
      </c>
      <c r="F106" s="240">
        <v>20142</v>
      </c>
      <c r="G106" s="240">
        <v>19564</v>
      </c>
      <c r="H106" s="240">
        <v>18987</v>
      </c>
      <c r="I106" s="240">
        <v>18409</v>
      </c>
      <c r="J106" s="240">
        <v>17831</v>
      </c>
      <c r="K106" s="240">
        <v>50020</v>
      </c>
      <c r="L106" s="241">
        <v>170310</v>
      </c>
    </row>
    <row r="107" spans="1:12" s="103" customFormat="1" ht="39.6">
      <c r="A107" s="239" t="s">
        <v>29</v>
      </c>
      <c r="B107" s="239" t="s">
        <v>767</v>
      </c>
      <c r="C107" s="267" t="s">
        <v>861</v>
      </c>
      <c r="D107" s="240">
        <v>8747</v>
      </c>
      <c r="E107" s="240">
        <v>33259</v>
      </c>
      <c r="F107" s="240">
        <v>32331</v>
      </c>
      <c r="G107" s="240">
        <v>31403</v>
      </c>
      <c r="H107" s="240">
        <v>30475</v>
      </c>
      <c r="I107" s="240">
        <v>29547</v>
      </c>
      <c r="J107" s="240">
        <v>21711</v>
      </c>
      <c r="K107" s="240">
        <v>0</v>
      </c>
      <c r="L107" s="241">
        <v>187473</v>
      </c>
    </row>
    <row r="108" spans="1:12" s="103" customFormat="1" ht="15.6">
      <c r="A108" s="239" t="s">
        <v>29</v>
      </c>
      <c r="B108" s="239" t="s">
        <v>862</v>
      </c>
      <c r="C108" s="267" t="s">
        <v>858</v>
      </c>
      <c r="D108" s="240">
        <v>8481</v>
      </c>
      <c r="E108" s="240">
        <v>32026</v>
      </c>
      <c r="F108" s="240">
        <v>31278</v>
      </c>
      <c r="G108" s="240">
        <v>30530</v>
      </c>
      <c r="H108" s="240">
        <v>29729</v>
      </c>
      <c r="I108" s="240">
        <v>28821</v>
      </c>
      <c r="J108" s="240">
        <v>28083</v>
      </c>
      <c r="K108" s="240">
        <v>297783</v>
      </c>
      <c r="L108" s="241">
        <v>486731</v>
      </c>
    </row>
    <row r="109" spans="1:12" s="103" customFormat="1" ht="15.6">
      <c r="A109" s="239" t="s">
        <v>29</v>
      </c>
      <c r="B109" s="239" t="s">
        <v>768</v>
      </c>
      <c r="C109" s="267" t="s">
        <v>858</v>
      </c>
      <c r="D109" s="240">
        <v>10683</v>
      </c>
      <c r="E109" s="240">
        <v>48424</v>
      </c>
      <c r="F109" s="240">
        <v>47177</v>
      </c>
      <c r="G109" s="240">
        <v>45930</v>
      </c>
      <c r="H109" s="240">
        <v>44682</v>
      </c>
      <c r="I109" s="240">
        <v>43435</v>
      </c>
      <c r="J109" s="240">
        <v>42188</v>
      </c>
      <c r="K109" s="240">
        <v>292575</v>
      </c>
      <c r="L109" s="241">
        <v>575094</v>
      </c>
    </row>
    <row r="110" spans="1:12" s="103" customFormat="1" ht="26.4">
      <c r="A110" s="239" t="s">
        <v>29</v>
      </c>
      <c r="B110" s="239" t="s">
        <v>770</v>
      </c>
      <c r="C110" s="267" t="s">
        <v>858</v>
      </c>
      <c r="D110" s="240">
        <v>3380</v>
      </c>
      <c r="E110" s="240">
        <v>17754</v>
      </c>
      <c r="F110" s="240">
        <v>17296</v>
      </c>
      <c r="G110" s="240">
        <v>16839</v>
      </c>
      <c r="H110" s="240">
        <v>16382</v>
      </c>
      <c r="I110" s="240">
        <v>15925</v>
      </c>
      <c r="J110" s="240">
        <v>15467</v>
      </c>
      <c r="K110" s="240">
        <v>107277</v>
      </c>
      <c r="L110" s="241">
        <v>210320</v>
      </c>
    </row>
    <row r="111" spans="1:12" s="103" customFormat="1" ht="26.4">
      <c r="A111" s="239" t="s">
        <v>29</v>
      </c>
      <c r="B111" s="239" t="s">
        <v>863</v>
      </c>
      <c r="C111" s="267" t="s">
        <v>864</v>
      </c>
      <c r="D111" s="240">
        <v>3023</v>
      </c>
      <c r="E111" s="240">
        <v>17594</v>
      </c>
      <c r="F111" s="240">
        <v>17170</v>
      </c>
      <c r="G111" s="240">
        <v>16746</v>
      </c>
      <c r="H111" s="240">
        <v>16321</v>
      </c>
      <c r="I111" s="240">
        <v>15897</v>
      </c>
      <c r="J111" s="240">
        <v>15472</v>
      </c>
      <c r="K111" s="240">
        <v>111463</v>
      </c>
      <c r="L111" s="241">
        <v>213686</v>
      </c>
    </row>
    <row r="112" spans="1:12" s="103" customFormat="1" ht="26.4">
      <c r="A112" s="239" t="s">
        <v>29</v>
      </c>
      <c r="B112" s="239" t="s">
        <v>865</v>
      </c>
      <c r="C112" s="267" t="s">
        <v>866</v>
      </c>
      <c r="D112" s="240">
        <v>1835</v>
      </c>
      <c r="E112" s="240">
        <v>31874</v>
      </c>
      <c r="F112" s="240">
        <v>31011</v>
      </c>
      <c r="G112" s="240">
        <v>30147</v>
      </c>
      <c r="H112" s="240">
        <v>29284</v>
      </c>
      <c r="I112" s="240">
        <v>7267</v>
      </c>
      <c r="J112" s="240">
        <v>0</v>
      </c>
      <c r="K112" s="240">
        <v>0</v>
      </c>
      <c r="L112" s="241">
        <v>131418</v>
      </c>
    </row>
    <row r="113" spans="1:12" s="103" customFormat="1" ht="15.6">
      <c r="A113" s="242" t="s">
        <v>249</v>
      </c>
      <c r="B113" s="238" t="s">
        <v>30</v>
      </c>
      <c r="C113" s="238" t="s">
        <v>30</v>
      </c>
      <c r="D113" s="241">
        <f t="shared" ref="D113:L113" si="0">SUM(D14:D112)</f>
        <v>5116927</v>
      </c>
      <c r="E113" s="241">
        <f t="shared" si="0"/>
        <v>4939867</v>
      </c>
      <c r="F113" s="241">
        <f t="shared" si="0"/>
        <v>4447193</v>
      </c>
      <c r="G113" s="241">
        <f t="shared" si="0"/>
        <v>3944046</v>
      </c>
      <c r="H113" s="241">
        <f t="shared" si="0"/>
        <v>3699614</v>
      </c>
      <c r="I113" s="241">
        <f t="shared" si="0"/>
        <v>3440398</v>
      </c>
      <c r="J113" s="241">
        <f t="shared" si="0"/>
        <v>3129614</v>
      </c>
      <c r="K113" s="241">
        <f t="shared" si="0"/>
        <v>18725959</v>
      </c>
      <c r="L113" s="241">
        <f t="shared" si="0"/>
        <v>47443618</v>
      </c>
    </row>
    <row r="114" spans="1:12" s="103" customFormat="1" ht="15.6">
      <c r="A114" s="243"/>
      <c r="B114" s="243"/>
      <c r="C114" s="243"/>
      <c r="D114" s="244"/>
      <c r="E114" s="244"/>
      <c r="F114" s="244"/>
      <c r="G114" s="244"/>
      <c r="H114" s="244"/>
      <c r="I114" s="244"/>
      <c r="J114" s="244"/>
      <c r="K114" s="244"/>
      <c r="L114" s="245"/>
    </row>
    <row r="115" spans="1:12" s="103" customFormat="1" ht="15.6">
      <c r="A115" s="246" t="s">
        <v>250</v>
      </c>
      <c r="B115" s="247"/>
      <c r="C115" s="247"/>
      <c r="D115" s="248"/>
      <c r="E115" s="248"/>
      <c r="F115" s="248"/>
      <c r="G115" s="248"/>
      <c r="H115" s="248"/>
      <c r="I115" s="248"/>
      <c r="J115" s="248"/>
      <c r="K115" s="248"/>
      <c r="L115" s="249"/>
    </row>
    <row r="116" spans="1:12" s="103" customFormat="1" ht="15.6">
      <c r="A116" s="239" t="s">
        <v>29</v>
      </c>
      <c r="B116" s="239" t="s">
        <v>288</v>
      </c>
      <c r="C116" s="238" t="s">
        <v>289</v>
      </c>
      <c r="D116" s="240">
        <v>159605</v>
      </c>
      <c r="E116" s="240">
        <v>152214</v>
      </c>
      <c r="F116" s="240">
        <v>148648</v>
      </c>
      <c r="G116" s="240">
        <v>145106</v>
      </c>
      <c r="H116" s="240">
        <v>141510</v>
      </c>
      <c r="I116" s="240">
        <v>137947</v>
      </c>
      <c r="J116" s="240">
        <v>34186</v>
      </c>
      <c r="K116" s="240">
        <v>0</v>
      </c>
      <c r="L116" s="241">
        <v>919216</v>
      </c>
    </row>
    <row r="117" spans="1:12" s="103" customFormat="1" ht="26.4">
      <c r="A117" s="239" t="s">
        <v>29</v>
      </c>
      <c r="B117" s="239" t="s">
        <v>291</v>
      </c>
      <c r="C117" s="238" t="s">
        <v>292</v>
      </c>
      <c r="D117" s="240">
        <v>142938</v>
      </c>
      <c r="E117" s="240">
        <v>136167</v>
      </c>
      <c r="F117" s="240">
        <v>132477</v>
      </c>
      <c r="G117" s="240">
        <v>128907</v>
      </c>
      <c r="H117" s="240">
        <v>125253</v>
      </c>
      <c r="I117" s="240">
        <v>121646</v>
      </c>
      <c r="J117" s="240">
        <v>118044</v>
      </c>
      <c r="K117" s="240">
        <v>86379</v>
      </c>
      <c r="L117" s="241">
        <v>991811</v>
      </c>
    </row>
    <row r="118" spans="1:12" s="103" customFormat="1" ht="26.4">
      <c r="A118" s="239" t="s">
        <v>29</v>
      </c>
      <c r="B118" s="239" t="s">
        <v>293</v>
      </c>
      <c r="C118" s="238" t="s">
        <v>294</v>
      </c>
      <c r="D118" s="240">
        <v>39897</v>
      </c>
      <c r="E118" s="240">
        <v>38321</v>
      </c>
      <c r="F118" s="240">
        <v>36903</v>
      </c>
      <c r="G118" s="240">
        <v>66</v>
      </c>
      <c r="H118" s="240">
        <v>0</v>
      </c>
      <c r="I118" s="240">
        <v>0</v>
      </c>
      <c r="J118" s="240">
        <v>0</v>
      </c>
      <c r="K118" s="240">
        <v>0</v>
      </c>
      <c r="L118" s="241">
        <v>115187</v>
      </c>
    </row>
    <row r="119" spans="1:12" s="103" customFormat="1" ht="26.4">
      <c r="A119" s="239" t="s">
        <v>29</v>
      </c>
      <c r="B119" s="239" t="s">
        <v>867</v>
      </c>
      <c r="C119" s="238" t="s">
        <v>290</v>
      </c>
      <c r="D119" s="240">
        <v>92093</v>
      </c>
      <c r="E119" s="240">
        <v>82626</v>
      </c>
      <c r="F119" s="240">
        <v>80884</v>
      </c>
      <c r="G119" s="240">
        <v>79208</v>
      </c>
      <c r="H119" s="240">
        <v>77399</v>
      </c>
      <c r="I119" s="240">
        <v>75659</v>
      </c>
      <c r="J119" s="240">
        <v>73930</v>
      </c>
      <c r="K119" s="240">
        <v>672865</v>
      </c>
      <c r="L119" s="241">
        <v>1234664</v>
      </c>
    </row>
    <row r="120" spans="1:12" s="103" customFormat="1" ht="26.4">
      <c r="A120" s="239" t="s">
        <v>29</v>
      </c>
      <c r="B120" s="239" t="s">
        <v>868</v>
      </c>
      <c r="C120" s="238" t="s">
        <v>295</v>
      </c>
      <c r="D120" s="240">
        <v>36106</v>
      </c>
      <c r="E120" s="240">
        <v>35174</v>
      </c>
      <c r="F120" s="240">
        <v>34240</v>
      </c>
      <c r="G120" s="240">
        <v>33333</v>
      </c>
      <c r="H120" s="240">
        <v>31952</v>
      </c>
      <c r="I120" s="240">
        <v>30220</v>
      </c>
      <c r="J120" s="240">
        <v>29411</v>
      </c>
      <c r="K120" s="240">
        <v>195557</v>
      </c>
      <c r="L120" s="241">
        <v>425993</v>
      </c>
    </row>
    <row r="121" spans="1:12" s="103" customFormat="1" ht="26.4">
      <c r="A121" s="239" t="s">
        <v>29</v>
      </c>
      <c r="B121" s="239" t="s">
        <v>296</v>
      </c>
      <c r="C121" s="238" t="s">
        <v>297</v>
      </c>
      <c r="D121" s="240">
        <v>105981</v>
      </c>
      <c r="E121" s="240">
        <v>115715</v>
      </c>
      <c r="F121" s="240">
        <v>143707</v>
      </c>
      <c r="G121" s="240">
        <v>140195</v>
      </c>
      <c r="H121" s="240">
        <v>136424</v>
      </c>
      <c r="I121" s="240">
        <v>132788</v>
      </c>
      <c r="J121" s="240">
        <v>129218</v>
      </c>
      <c r="K121" s="240">
        <v>1049048</v>
      </c>
      <c r="L121" s="241">
        <v>1953076</v>
      </c>
    </row>
    <row r="122" spans="1:12" s="103" customFormat="1" ht="39.6">
      <c r="A122" s="239" t="s">
        <v>29</v>
      </c>
      <c r="B122" s="239" t="s">
        <v>869</v>
      </c>
      <c r="C122" s="238" t="s">
        <v>870</v>
      </c>
      <c r="D122" s="240">
        <v>15569</v>
      </c>
      <c r="E122" s="240">
        <v>14821</v>
      </c>
      <c r="F122" s="240">
        <v>14398</v>
      </c>
      <c r="G122" s="240">
        <v>13986</v>
      </c>
      <c r="H122" s="240">
        <v>13552</v>
      </c>
      <c r="I122" s="240">
        <v>13129</v>
      </c>
      <c r="J122" s="240">
        <v>12707</v>
      </c>
      <c r="K122" s="240">
        <v>64896</v>
      </c>
      <c r="L122" s="241">
        <v>163058</v>
      </c>
    </row>
    <row r="123" spans="1:12" s="103" customFormat="1" ht="52.8">
      <c r="A123" s="239" t="s">
        <v>29</v>
      </c>
      <c r="B123" s="239" t="s">
        <v>871</v>
      </c>
      <c r="C123" s="238" t="s">
        <v>872</v>
      </c>
      <c r="D123" s="240">
        <v>134677</v>
      </c>
      <c r="E123" s="240">
        <v>149580</v>
      </c>
      <c r="F123" s="240">
        <v>145225</v>
      </c>
      <c r="G123" s="240">
        <v>141052</v>
      </c>
      <c r="H123" s="240">
        <v>136512</v>
      </c>
      <c r="I123" s="240">
        <v>132161</v>
      </c>
      <c r="J123" s="240">
        <v>127802</v>
      </c>
      <c r="K123" s="240">
        <v>1150683</v>
      </c>
      <c r="L123" s="241">
        <v>2117692</v>
      </c>
    </row>
    <row r="124" spans="1:12" s="103" customFormat="1" ht="26.4">
      <c r="A124" s="239" t="s">
        <v>251</v>
      </c>
      <c r="B124" s="239" t="s">
        <v>252</v>
      </c>
      <c r="C124" s="238" t="s">
        <v>253</v>
      </c>
      <c r="D124" s="240">
        <v>31661</v>
      </c>
      <c r="E124" s="240">
        <v>31661</v>
      </c>
      <c r="F124" s="240">
        <v>13192</v>
      </c>
      <c r="G124" s="240">
        <v>0</v>
      </c>
      <c r="H124" s="240">
        <v>0</v>
      </c>
      <c r="I124" s="240">
        <v>0</v>
      </c>
      <c r="J124" s="240">
        <v>0</v>
      </c>
      <c r="K124" s="240">
        <v>0</v>
      </c>
      <c r="L124" s="241">
        <v>76514</v>
      </c>
    </row>
    <row r="125" spans="1:12" s="103" customFormat="1" ht="15.6">
      <c r="A125" s="239" t="s">
        <v>254</v>
      </c>
      <c r="B125" s="239" t="s">
        <v>255</v>
      </c>
      <c r="C125" s="238" t="s">
        <v>256</v>
      </c>
      <c r="D125" s="240">
        <v>590</v>
      </c>
      <c r="E125" s="240">
        <v>319</v>
      </c>
      <c r="F125" s="240">
        <v>0</v>
      </c>
      <c r="G125" s="240">
        <v>0</v>
      </c>
      <c r="H125" s="240">
        <v>0</v>
      </c>
      <c r="I125" s="240">
        <v>0</v>
      </c>
      <c r="J125" s="240">
        <v>0</v>
      </c>
      <c r="K125" s="240">
        <v>0</v>
      </c>
      <c r="L125" s="241">
        <v>909</v>
      </c>
    </row>
    <row r="126" spans="1:12" s="103" customFormat="1" ht="15.6">
      <c r="A126" s="239" t="s">
        <v>254</v>
      </c>
      <c r="B126" s="239" t="s">
        <v>255</v>
      </c>
      <c r="C126" s="238" t="s">
        <v>257</v>
      </c>
      <c r="D126" s="240">
        <v>162</v>
      </c>
      <c r="E126" s="240">
        <v>157</v>
      </c>
      <c r="F126" s="240">
        <v>152</v>
      </c>
      <c r="G126" s="240">
        <v>147</v>
      </c>
      <c r="H126" s="240">
        <v>0</v>
      </c>
      <c r="I126" s="240">
        <v>0</v>
      </c>
      <c r="J126" s="240">
        <v>0</v>
      </c>
      <c r="K126" s="240">
        <v>0</v>
      </c>
      <c r="L126" s="241">
        <v>618</v>
      </c>
    </row>
    <row r="127" spans="1:12" s="103" customFormat="1" ht="15.6">
      <c r="A127" s="239" t="s">
        <v>254</v>
      </c>
      <c r="B127" s="239" t="s">
        <v>259</v>
      </c>
      <c r="C127" s="238" t="s">
        <v>257</v>
      </c>
      <c r="D127" s="240">
        <v>586</v>
      </c>
      <c r="E127" s="240">
        <v>565</v>
      </c>
      <c r="F127" s="240">
        <v>0</v>
      </c>
      <c r="G127" s="240">
        <v>0</v>
      </c>
      <c r="H127" s="240">
        <v>0</v>
      </c>
      <c r="I127" s="240">
        <v>0</v>
      </c>
      <c r="J127" s="240">
        <v>0</v>
      </c>
      <c r="K127" s="240">
        <v>0</v>
      </c>
      <c r="L127" s="241">
        <v>1151</v>
      </c>
    </row>
    <row r="128" spans="1:12" s="103" customFormat="1" ht="15.6">
      <c r="A128" s="239" t="s">
        <v>254</v>
      </c>
      <c r="B128" s="239" t="s">
        <v>259</v>
      </c>
      <c r="C128" s="238" t="s">
        <v>260</v>
      </c>
      <c r="D128" s="240">
        <v>755</v>
      </c>
      <c r="E128" s="240">
        <v>730</v>
      </c>
      <c r="F128" s="240">
        <v>694</v>
      </c>
      <c r="G128" s="240">
        <v>604</v>
      </c>
      <c r="H128" s="240">
        <v>0</v>
      </c>
      <c r="I128" s="240">
        <v>0</v>
      </c>
      <c r="J128" s="240">
        <v>0</v>
      </c>
      <c r="K128" s="240">
        <v>0</v>
      </c>
      <c r="L128" s="241">
        <v>2783</v>
      </c>
    </row>
    <row r="129" spans="1:172" s="103" customFormat="1" ht="15.6">
      <c r="A129" s="239" t="s">
        <v>254</v>
      </c>
      <c r="B129" s="239" t="s">
        <v>259</v>
      </c>
      <c r="C129" s="238" t="s">
        <v>261</v>
      </c>
      <c r="D129" s="240">
        <v>321</v>
      </c>
      <c r="E129" s="240">
        <v>311</v>
      </c>
      <c r="F129" s="240">
        <v>301</v>
      </c>
      <c r="G129" s="240">
        <v>291</v>
      </c>
      <c r="H129" s="240">
        <v>281</v>
      </c>
      <c r="I129" s="240">
        <v>0</v>
      </c>
      <c r="J129" s="240">
        <v>0</v>
      </c>
      <c r="K129" s="240">
        <v>0</v>
      </c>
      <c r="L129" s="241">
        <v>1505</v>
      </c>
    </row>
    <row r="130" spans="1:172" s="103" customFormat="1" ht="15.6">
      <c r="A130" s="239" t="s">
        <v>254</v>
      </c>
      <c r="B130" s="239" t="s">
        <v>259</v>
      </c>
      <c r="C130" s="238" t="s">
        <v>262</v>
      </c>
      <c r="D130" s="240">
        <v>908</v>
      </c>
      <c r="E130" s="240">
        <v>799</v>
      </c>
      <c r="F130" s="240">
        <v>233</v>
      </c>
      <c r="G130" s="240">
        <v>0</v>
      </c>
      <c r="H130" s="240">
        <v>0</v>
      </c>
      <c r="I130" s="240">
        <v>0</v>
      </c>
      <c r="J130" s="240">
        <v>0</v>
      </c>
      <c r="K130" s="240">
        <v>0</v>
      </c>
      <c r="L130" s="241">
        <v>1940</v>
      </c>
    </row>
    <row r="131" spans="1:172" s="103" customFormat="1" ht="15.6">
      <c r="A131" s="239" t="s">
        <v>254</v>
      </c>
      <c r="B131" s="239" t="s">
        <v>259</v>
      </c>
      <c r="C131" s="238" t="s">
        <v>258</v>
      </c>
      <c r="D131" s="240">
        <v>461</v>
      </c>
      <c r="E131" s="240">
        <v>461</v>
      </c>
      <c r="F131" s="240">
        <v>461</v>
      </c>
      <c r="G131" s="240">
        <v>361</v>
      </c>
      <c r="H131" s="240">
        <v>0</v>
      </c>
      <c r="I131" s="240">
        <v>0</v>
      </c>
      <c r="J131" s="240">
        <v>0</v>
      </c>
      <c r="K131" s="240">
        <v>0</v>
      </c>
      <c r="L131" s="241">
        <v>1744</v>
      </c>
    </row>
    <row r="132" spans="1:172" s="103" customFormat="1" ht="15.6">
      <c r="A132" s="239" t="s">
        <v>254</v>
      </c>
      <c r="B132" s="239" t="s">
        <v>259</v>
      </c>
      <c r="C132" s="238" t="s">
        <v>256</v>
      </c>
      <c r="D132" s="240">
        <v>615</v>
      </c>
      <c r="E132" s="240">
        <v>473</v>
      </c>
      <c r="F132" s="240">
        <v>0</v>
      </c>
      <c r="G132" s="240">
        <v>0</v>
      </c>
      <c r="H132" s="240">
        <v>0</v>
      </c>
      <c r="I132" s="240">
        <v>0</v>
      </c>
      <c r="J132" s="240">
        <v>0</v>
      </c>
      <c r="K132" s="240">
        <v>0</v>
      </c>
      <c r="L132" s="241">
        <v>1088</v>
      </c>
    </row>
    <row r="133" spans="1:172" s="103" customFormat="1" ht="15.6">
      <c r="A133" s="239" t="s">
        <v>263</v>
      </c>
      <c r="B133" s="239" t="s">
        <v>255</v>
      </c>
      <c r="C133" s="238" t="s">
        <v>264</v>
      </c>
      <c r="D133" s="240">
        <v>469</v>
      </c>
      <c r="E133" s="240">
        <v>459</v>
      </c>
      <c r="F133" s="240">
        <v>0</v>
      </c>
      <c r="G133" s="240">
        <v>0</v>
      </c>
      <c r="H133" s="240">
        <v>0</v>
      </c>
      <c r="I133" s="240">
        <v>0</v>
      </c>
      <c r="J133" s="240">
        <v>0</v>
      </c>
      <c r="K133" s="240">
        <v>0</v>
      </c>
      <c r="L133" s="241">
        <v>928</v>
      </c>
    </row>
    <row r="134" spans="1:172" s="103" customFormat="1" ht="15.6">
      <c r="A134" s="239" t="s">
        <v>263</v>
      </c>
      <c r="B134" s="239" t="s">
        <v>255</v>
      </c>
      <c r="C134" s="238" t="s">
        <v>265</v>
      </c>
      <c r="D134" s="240">
        <v>45</v>
      </c>
      <c r="E134" s="240">
        <v>0</v>
      </c>
      <c r="F134" s="240">
        <v>0</v>
      </c>
      <c r="G134" s="240">
        <v>0</v>
      </c>
      <c r="H134" s="240">
        <v>0</v>
      </c>
      <c r="I134" s="240">
        <v>0</v>
      </c>
      <c r="J134" s="240">
        <v>0</v>
      </c>
      <c r="K134" s="240">
        <v>0</v>
      </c>
      <c r="L134" s="241">
        <v>45</v>
      </c>
    </row>
    <row r="135" spans="1:172" s="103" customFormat="1" ht="15.6">
      <c r="A135" s="239" t="s">
        <v>263</v>
      </c>
      <c r="B135" s="239" t="s">
        <v>255</v>
      </c>
      <c r="C135" s="238" t="s">
        <v>265</v>
      </c>
      <c r="D135" s="240">
        <v>725</v>
      </c>
      <c r="E135" s="240">
        <v>676</v>
      </c>
      <c r="F135" s="240">
        <v>626</v>
      </c>
      <c r="G135" s="240">
        <v>574</v>
      </c>
      <c r="H135" s="240">
        <v>426</v>
      </c>
      <c r="I135" s="240">
        <v>0</v>
      </c>
      <c r="J135" s="240">
        <v>0</v>
      </c>
      <c r="K135" s="240">
        <v>0</v>
      </c>
      <c r="L135" s="241">
        <v>3027</v>
      </c>
    </row>
    <row r="136" spans="1:172" s="103" customFormat="1" ht="15.6">
      <c r="A136" s="239" t="s">
        <v>263</v>
      </c>
      <c r="B136" s="239" t="s">
        <v>259</v>
      </c>
      <c r="C136" s="238" t="s">
        <v>264</v>
      </c>
      <c r="D136" s="240">
        <v>482</v>
      </c>
      <c r="E136" s="240">
        <v>434</v>
      </c>
      <c r="F136" s="240">
        <v>389</v>
      </c>
      <c r="G136" s="240">
        <v>346</v>
      </c>
      <c r="H136" s="240">
        <v>142</v>
      </c>
      <c r="I136" s="240">
        <v>0</v>
      </c>
      <c r="J136" s="240">
        <v>0</v>
      </c>
      <c r="K136" s="240">
        <v>0</v>
      </c>
      <c r="L136" s="241">
        <v>1793</v>
      </c>
    </row>
    <row r="137" spans="1:172" s="103" customFormat="1" ht="15.6">
      <c r="A137" s="239" t="s">
        <v>263</v>
      </c>
      <c r="B137" s="239" t="s">
        <v>259</v>
      </c>
      <c r="C137" s="238" t="s">
        <v>264</v>
      </c>
      <c r="D137" s="240">
        <v>140</v>
      </c>
      <c r="E137" s="240">
        <v>0</v>
      </c>
      <c r="F137" s="240">
        <v>0</v>
      </c>
      <c r="G137" s="240">
        <v>0</v>
      </c>
      <c r="H137" s="240">
        <v>0</v>
      </c>
      <c r="I137" s="240">
        <v>0</v>
      </c>
      <c r="J137" s="240">
        <v>0</v>
      </c>
      <c r="K137" s="240">
        <v>0</v>
      </c>
      <c r="L137" s="241">
        <v>140</v>
      </c>
    </row>
    <row r="138" spans="1:172" customFormat="1" ht="15.6">
      <c r="A138" s="239" t="s">
        <v>263</v>
      </c>
      <c r="B138" s="239" t="s">
        <v>259</v>
      </c>
      <c r="C138" s="238" t="s">
        <v>266</v>
      </c>
      <c r="D138" s="240">
        <v>220</v>
      </c>
      <c r="E138" s="240">
        <v>215</v>
      </c>
      <c r="F138" s="240">
        <v>210</v>
      </c>
      <c r="G138" s="240">
        <v>205</v>
      </c>
      <c r="H138" s="240">
        <v>200</v>
      </c>
      <c r="I138" s="240">
        <v>195</v>
      </c>
      <c r="J138" s="240">
        <v>190</v>
      </c>
      <c r="K138" s="240">
        <v>75</v>
      </c>
      <c r="L138" s="241">
        <v>1510</v>
      </c>
      <c r="M138" s="103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2"/>
      <c r="BW138" s="102"/>
      <c r="BX138" s="102"/>
      <c r="BY138" s="102"/>
      <c r="BZ138" s="102"/>
      <c r="CA138" s="102"/>
      <c r="CB138" s="102"/>
      <c r="CC138" s="102"/>
      <c r="CD138" s="102"/>
      <c r="CE138" s="102"/>
      <c r="CF138" s="102"/>
      <c r="CG138" s="102"/>
      <c r="CH138" s="102"/>
      <c r="CI138" s="102"/>
      <c r="CJ138" s="102"/>
      <c r="CK138" s="102"/>
      <c r="CL138" s="102"/>
      <c r="CM138" s="102"/>
      <c r="CN138" s="102"/>
      <c r="CO138" s="102"/>
      <c r="CP138" s="102"/>
      <c r="CQ138" s="102"/>
      <c r="CR138" s="102"/>
      <c r="CS138" s="102"/>
      <c r="CT138" s="102"/>
      <c r="CU138" s="102"/>
      <c r="CV138" s="102"/>
      <c r="CW138" s="102"/>
      <c r="CX138" s="102"/>
      <c r="CY138" s="102"/>
      <c r="CZ138" s="102"/>
      <c r="DA138" s="102"/>
      <c r="DB138" s="102"/>
      <c r="DC138" s="102"/>
      <c r="DD138" s="102"/>
      <c r="DE138" s="102"/>
      <c r="DF138" s="102"/>
      <c r="DG138" s="102"/>
      <c r="DH138" s="102"/>
      <c r="DI138" s="102"/>
      <c r="DJ138" s="102"/>
      <c r="DK138" s="102"/>
      <c r="DL138" s="102"/>
      <c r="DM138" s="102"/>
      <c r="DN138" s="102"/>
      <c r="DO138" s="102"/>
      <c r="DP138" s="102"/>
      <c r="DQ138" s="102"/>
      <c r="DR138" s="102"/>
      <c r="DS138" s="102"/>
      <c r="DT138" s="102"/>
      <c r="DU138" s="102"/>
      <c r="DV138" s="102"/>
      <c r="DW138" s="102"/>
      <c r="DX138" s="102"/>
      <c r="DY138" s="102"/>
      <c r="DZ138" s="102"/>
      <c r="EA138" s="102"/>
      <c r="EB138" s="102"/>
      <c r="EC138" s="102"/>
      <c r="ED138" s="102"/>
      <c r="EE138" s="102"/>
      <c r="EF138" s="102"/>
      <c r="EG138" s="102"/>
      <c r="EH138" s="102"/>
      <c r="EI138" s="102"/>
      <c r="EJ138" s="102"/>
      <c r="EK138" s="102"/>
      <c r="EL138" s="102"/>
      <c r="EM138" s="102"/>
      <c r="EN138" s="102"/>
      <c r="EO138" s="102"/>
      <c r="EP138" s="102"/>
      <c r="EQ138" s="102"/>
      <c r="ER138" s="102"/>
      <c r="ES138" s="102"/>
      <c r="ET138" s="102"/>
      <c r="EU138" s="102"/>
      <c r="EV138" s="102"/>
      <c r="EW138" s="102"/>
      <c r="EX138" s="102"/>
      <c r="EY138" s="102"/>
      <c r="EZ138" s="102"/>
      <c r="FA138" s="102"/>
      <c r="FB138" s="102"/>
      <c r="FC138" s="102"/>
      <c r="FD138" s="102"/>
      <c r="FE138" s="102"/>
      <c r="FF138" s="102"/>
      <c r="FG138" s="102"/>
      <c r="FH138" s="102"/>
      <c r="FI138" s="102"/>
      <c r="FJ138" s="102"/>
      <c r="FK138" s="102"/>
      <c r="FL138" s="102"/>
      <c r="FM138" s="102"/>
      <c r="FN138" s="102"/>
      <c r="FO138" s="102"/>
      <c r="FP138" s="102"/>
    </row>
    <row r="139" spans="1:172" customFormat="1" ht="15.6">
      <c r="A139" s="239" t="s">
        <v>263</v>
      </c>
      <c r="B139" s="239" t="s">
        <v>259</v>
      </c>
      <c r="C139" s="238" t="s">
        <v>267</v>
      </c>
      <c r="D139" s="240">
        <v>1057</v>
      </c>
      <c r="E139" s="240">
        <v>1751</v>
      </c>
      <c r="F139" s="240">
        <v>1696</v>
      </c>
      <c r="G139" s="240">
        <v>1641</v>
      </c>
      <c r="H139" s="240">
        <v>1586</v>
      </c>
      <c r="I139" s="240">
        <v>1157</v>
      </c>
      <c r="J139" s="240">
        <v>0</v>
      </c>
      <c r="K139" s="240">
        <v>0</v>
      </c>
      <c r="L139" s="241">
        <v>8888</v>
      </c>
      <c r="M139" s="103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2"/>
      <c r="BW139" s="102"/>
      <c r="BX139" s="102"/>
      <c r="BY139" s="102"/>
      <c r="BZ139" s="102"/>
      <c r="CA139" s="102"/>
      <c r="CB139" s="102"/>
      <c r="CC139" s="102"/>
      <c r="CD139" s="102"/>
      <c r="CE139" s="102"/>
      <c r="CF139" s="102"/>
      <c r="CG139" s="102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2"/>
      <c r="CV139" s="102"/>
      <c r="CW139" s="102"/>
      <c r="CX139" s="102"/>
      <c r="CY139" s="102"/>
      <c r="CZ139" s="102"/>
      <c r="DA139" s="102"/>
      <c r="DB139" s="102"/>
      <c r="DC139" s="102"/>
      <c r="DD139" s="102"/>
      <c r="DE139" s="102"/>
      <c r="DF139" s="102"/>
      <c r="DG139" s="102"/>
      <c r="DH139" s="102"/>
      <c r="DI139" s="102"/>
      <c r="DJ139" s="102"/>
      <c r="DK139" s="102"/>
      <c r="DL139" s="102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/>
      <c r="DY139" s="102"/>
      <c r="DZ139" s="102"/>
      <c r="EA139" s="102"/>
      <c r="EB139" s="102"/>
      <c r="EC139" s="102"/>
      <c r="ED139" s="102"/>
      <c r="EE139" s="102"/>
      <c r="EF139" s="102"/>
      <c r="EG139" s="102"/>
      <c r="EH139" s="102"/>
      <c r="EI139" s="102"/>
      <c r="EJ139" s="102"/>
      <c r="EK139" s="102"/>
      <c r="EL139" s="102"/>
      <c r="EM139" s="102"/>
      <c r="EN139" s="102"/>
      <c r="EO139" s="102"/>
      <c r="EP139" s="102"/>
      <c r="EQ139" s="102"/>
      <c r="ER139" s="102"/>
      <c r="ES139" s="102"/>
      <c r="ET139" s="102"/>
      <c r="EU139" s="102"/>
      <c r="EV139" s="102"/>
      <c r="EW139" s="102"/>
      <c r="EX139" s="102"/>
      <c r="EY139" s="102"/>
      <c r="EZ139" s="102"/>
      <c r="FA139" s="102"/>
      <c r="FB139" s="102"/>
      <c r="FC139" s="102"/>
      <c r="FD139" s="102"/>
      <c r="FE139" s="102"/>
      <c r="FF139" s="102"/>
      <c r="FG139" s="102"/>
      <c r="FH139" s="102"/>
      <c r="FI139" s="102"/>
      <c r="FJ139" s="102"/>
      <c r="FK139" s="102"/>
      <c r="FL139" s="102"/>
      <c r="FM139" s="102"/>
      <c r="FN139" s="102"/>
      <c r="FO139" s="102"/>
      <c r="FP139" s="102"/>
    </row>
    <row r="140" spans="1:172" customFormat="1" ht="26.4" customHeight="1">
      <c r="A140" s="239" t="s">
        <v>263</v>
      </c>
      <c r="B140" s="239" t="s">
        <v>259</v>
      </c>
      <c r="C140" s="238" t="s">
        <v>268</v>
      </c>
      <c r="D140" s="240">
        <v>546</v>
      </c>
      <c r="E140" s="240">
        <v>547</v>
      </c>
      <c r="F140" s="240">
        <v>0</v>
      </c>
      <c r="G140" s="240">
        <v>0</v>
      </c>
      <c r="H140" s="240">
        <v>0</v>
      </c>
      <c r="I140" s="240">
        <v>0</v>
      </c>
      <c r="J140" s="240">
        <v>0</v>
      </c>
      <c r="K140" s="240">
        <v>0</v>
      </c>
      <c r="L140" s="241">
        <v>1093</v>
      </c>
      <c r="M140" s="103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2"/>
      <c r="BW140" s="102"/>
      <c r="BX140" s="102"/>
      <c r="BY140" s="102"/>
      <c r="BZ140" s="102"/>
      <c r="CA140" s="102"/>
      <c r="CB140" s="102"/>
      <c r="CC140" s="102"/>
      <c r="CD140" s="102"/>
      <c r="CE140" s="102"/>
      <c r="CF140" s="102"/>
      <c r="CG140" s="102"/>
      <c r="CH140" s="102"/>
      <c r="CI140" s="102"/>
      <c r="CJ140" s="102"/>
      <c r="CK140" s="102"/>
      <c r="CL140" s="102"/>
      <c r="CM140" s="102"/>
      <c r="CN140" s="102"/>
      <c r="CO140" s="102"/>
      <c r="CP140" s="102"/>
      <c r="CQ140" s="102"/>
      <c r="CR140" s="102"/>
      <c r="CS140" s="102"/>
      <c r="CT140" s="102"/>
      <c r="CU140" s="102"/>
      <c r="CV140" s="102"/>
      <c r="CW140" s="102"/>
      <c r="CX140" s="102"/>
      <c r="CY140" s="102"/>
      <c r="CZ140" s="102"/>
      <c r="DA140" s="102"/>
      <c r="DB140" s="102"/>
      <c r="DC140" s="102"/>
      <c r="DD140" s="102"/>
      <c r="DE140" s="102"/>
      <c r="DF140" s="102"/>
      <c r="DG140" s="102"/>
      <c r="DH140" s="102"/>
      <c r="DI140" s="102"/>
      <c r="DJ140" s="102"/>
      <c r="DK140" s="102"/>
      <c r="DL140" s="102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/>
      <c r="DY140" s="102"/>
      <c r="DZ140" s="102"/>
      <c r="EA140" s="102"/>
      <c r="EB140" s="102"/>
      <c r="EC140" s="102"/>
      <c r="ED140" s="102"/>
      <c r="EE140" s="102"/>
      <c r="EF140" s="102"/>
      <c r="EG140" s="102"/>
      <c r="EH140" s="102"/>
      <c r="EI140" s="102"/>
      <c r="EJ140" s="102"/>
      <c r="EK140" s="102"/>
      <c r="EL140" s="102"/>
      <c r="EM140" s="102"/>
      <c r="EN140" s="102"/>
      <c r="EO140" s="102"/>
      <c r="EP140" s="102"/>
      <c r="EQ140" s="102"/>
      <c r="ER140" s="102"/>
      <c r="ES140" s="102"/>
      <c r="ET140" s="102"/>
      <c r="EU140" s="102"/>
      <c r="EV140" s="102"/>
      <c r="EW140" s="102"/>
      <c r="EX140" s="102"/>
      <c r="EY140" s="102"/>
      <c r="EZ140" s="102"/>
      <c r="FA140" s="102"/>
      <c r="FB140" s="102"/>
      <c r="FC140" s="102"/>
      <c r="FD140" s="102"/>
      <c r="FE140" s="102"/>
      <c r="FF140" s="102"/>
      <c r="FG140" s="102"/>
      <c r="FH140" s="102"/>
      <c r="FI140" s="102"/>
      <c r="FJ140" s="102"/>
      <c r="FK140" s="102"/>
      <c r="FL140" s="102"/>
      <c r="FM140" s="102"/>
      <c r="FN140" s="102"/>
      <c r="FO140" s="102"/>
      <c r="FP140" s="102"/>
    </row>
    <row r="141" spans="1:172" customFormat="1" ht="15.6">
      <c r="A141" s="239" t="s">
        <v>263</v>
      </c>
      <c r="B141" s="239" t="s">
        <v>259</v>
      </c>
      <c r="C141" s="238" t="s">
        <v>269</v>
      </c>
      <c r="D141" s="240">
        <v>207</v>
      </c>
      <c r="E141" s="240">
        <v>201</v>
      </c>
      <c r="F141" s="240">
        <v>195</v>
      </c>
      <c r="G141" s="240">
        <v>189</v>
      </c>
      <c r="H141" s="240">
        <v>183</v>
      </c>
      <c r="I141" s="240">
        <v>91</v>
      </c>
      <c r="J141" s="240">
        <v>0</v>
      </c>
      <c r="K141" s="240">
        <v>0</v>
      </c>
      <c r="L141" s="241">
        <v>1066</v>
      </c>
      <c r="M141" s="103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2"/>
      <c r="BW141" s="102"/>
      <c r="BX141" s="102"/>
      <c r="BY141" s="102"/>
      <c r="BZ141" s="102"/>
      <c r="CA141" s="102"/>
      <c r="CB141" s="102"/>
      <c r="CC141" s="102"/>
      <c r="CD141" s="102"/>
      <c r="CE141" s="102"/>
      <c r="CF141" s="102"/>
      <c r="CG141" s="102"/>
      <c r="CH141" s="102"/>
      <c r="CI141" s="102"/>
      <c r="CJ141" s="102"/>
      <c r="CK141" s="102"/>
      <c r="CL141" s="102"/>
      <c r="CM141" s="102"/>
      <c r="CN141" s="102"/>
      <c r="CO141" s="102"/>
      <c r="CP141" s="102"/>
      <c r="CQ141" s="102"/>
      <c r="CR141" s="102"/>
      <c r="CS141" s="102"/>
      <c r="CT141" s="102"/>
      <c r="CU141" s="102"/>
      <c r="CV141" s="102"/>
      <c r="CW141" s="102"/>
      <c r="CX141" s="102"/>
      <c r="CY141" s="102"/>
      <c r="CZ141" s="102"/>
      <c r="DA141" s="102"/>
      <c r="DB141" s="102"/>
      <c r="DC141" s="102"/>
      <c r="DD141" s="102"/>
      <c r="DE141" s="102"/>
      <c r="DF141" s="102"/>
      <c r="DG141" s="102"/>
      <c r="DH141" s="102"/>
      <c r="DI141" s="102"/>
      <c r="DJ141" s="102"/>
      <c r="DK141" s="102"/>
      <c r="DL141" s="102"/>
      <c r="DM141" s="102"/>
      <c r="DN141" s="102"/>
      <c r="DO141" s="102"/>
      <c r="DP141" s="102"/>
      <c r="DQ141" s="102"/>
      <c r="DR141" s="102"/>
      <c r="DS141" s="102"/>
      <c r="DT141" s="102"/>
      <c r="DU141" s="102"/>
      <c r="DV141" s="102"/>
      <c r="DW141" s="102"/>
      <c r="DX141" s="102"/>
      <c r="DY141" s="102"/>
      <c r="DZ141" s="102"/>
      <c r="EA141" s="102"/>
      <c r="EB141" s="102"/>
      <c r="EC141" s="102"/>
      <c r="ED141" s="102"/>
      <c r="EE141" s="102"/>
      <c r="EF141" s="102"/>
      <c r="EG141" s="102"/>
      <c r="EH141" s="102"/>
      <c r="EI141" s="102"/>
      <c r="EJ141" s="102"/>
      <c r="EK141" s="102"/>
      <c r="EL141" s="102"/>
      <c r="EM141" s="102"/>
      <c r="EN141" s="102"/>
      <c r="EO141" s="102"/>
      <c r="EP141" s="102"/>
      <c r="EQ141" s="102"/>
      <c r="ER141" s="102"/>
      <c r="ES141" s="102"/>
      <c r="ET141" s="102"/>
      <c r="EU141" s="102"/>
      <c r="EV141" s="102"/>
      <c r="EW141" s="102"/>
      <c r="EX141" s="102"/>
      <c r="EY141" s="102"/>
      <c r="EZ141" s="102"/>
      <c r="FA141" s="102"/>
      <c r="FB141" s="102"/>
      <c r="FC141" s="102"/>
      <c r="FD141" s="102"/>
      <c r="FE141" s="102"/>
      <c r="FF141" s="102"/>
      <c r="FG141" s="102"/>
      <c r="FH141" s="102"/>
      <c r="FI141" s="102"/>
      <c r="FJ141" s="102"/>
      <c r="FK141" s="102"/>
      <c r="FL141" s="102"/>
      <c r="FM141" s="102"/>
      <c r="FN141" s="102"/>
      <c r="FO141" s="102"/>
      <c r="FP141" s="102"/>
    </row>
    <row r="142" spans="1:172" customFormat="1" ht="15.6">
      <c r="A142" s="239" t="s">
        <v>263</v>
      </c>
      <c r="B142" s="239" t="s">
        <v>259</v>
      </c>
      <c r="C142" s="238" t="s">
        <v>270</v>
      </c>
      <c r="D142" s="240">
        <v>320</v>
      </c>
      <c r="E142" s="240">
        <v>310</v>
      </c>
      <c r="F142" s="240">
        <v>300</v>
      </c>
      <c r="G142" s="240">
        <v>290</v>
      </c>
      <c r="H142" s="240">
        <v>280</v>
      </c>
      <c r="I142" s="240">
        <v>270</v>
      </c>
      <c r="J142" s="240">
        <v>120</v>
      </c>
      <c r="K142" s="240">
        <v>0</v>
      </c>
      <c r="L142" s="241">
        <v>1890</v>
      </c>
      <c r="M142" s="103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2"/>
      <c r="BW142" s="102"/>
      <c r="BX142" s="102"/>
      <c r="BY142" s="102"/>
      <c r="BZ142" s="102"/>
      <c r="CA142" s="102"/>
      <c r="CB142" s="102"/>
      <c r="CC142" s="102"/>
      <c r="CD142" s="102"/>
      <c r="CE142" s="102"/>
      <c r="CF142" s="102"/>
      <c r="CG142" s="102"/>
      <c r="CH142" s="102"/>
      <c r="CI142" s="102"/>
      <c r="CJ142" s="102"/>
      <c r="CK142" s="102"/>
      <c r="CL142" s="102"/>
      <c r="CM142" s="102"/>
      <c r="CN142" s="102"/>
      <c r="CO142" s="102"/>
      <c r="CP142" s="102"/>
      <c r="CQ142" s="102"/>
      <c r="CR142" s="102"/>
      <c r="CS142" s="102"/>
      <c r="CT142" s="102"/>
      <c r="CU142" s="102"/>
      <c r="CV142" s="102"/>
      <c r="CW142" s="102"/>
      <c r="CX142" s="102"/>
      <c r="CY142" s="102"/>
      <c r="CZ142" s="102"/>
      <c r="DA142" s="102"/>
      <c r="DB142" s="102"/>
      <c r="DC142" s="102"/>
      <c r="DD142" s="102"/>
      <c r="DE142" s="102"/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/>
      <c r="DY142" s="102"/>
      <c r="DZ142" s="102"/>
      <c r="EA142" s="102"/>
      <c r="EB142" s="102"/>
      <c r="EC142" s="102"/>
      <c r="ED142" s="102"/>
      <c r="EE142" s="102"/>
      <c r="EF142" s="102"/>
      <c r="EG142" s="102"/>
      <c r="EH142" s="102"/>
      <c r="EI142" s="102"/>
      <c r="EJ142" s="102"/>
      <c r="EK142" s="102"/>
      <c r="EL142" s="102"/>
      <c r="EM142" s="102"/>
      <c r="EN142" s="102"/>
      <c r="EO142" s="102"/>
      <c r="EP142" s="102"/>
      <c r="EQ142" s="102"/>
      <c r="ER142" s="102"/>
      <c r="ES142" s="102"/>
      <c r="ET142" s="102"/>
      <c r="EU142" s="102"/>
      <c r="EV142" s="102"/>
      <c r="EW142" s="102"/>
      <c r="EX142" s="102"/>
      <c r="EY142" s="102"/>
      <c r="EZ142" s="102"/>
      <c r="FA142" s="102"/>
      <c r="FB142" s="102"/>
      <c r="FC142" s="102"/>
      <c r="FD142" s="102"/>
      <c r="FE142" s="102"/>
      <c r="FF142" s="102"/>
      <c r="FG142" s="102"/>
      <c r="FH142" s="102"/>
      <c r="FI142" s="102"/>
      <c r="FJ142" s="102"/>
      <c r="FK142" s="102"/>
      <c r="FL142" s="102"/>
      <c r="FM142" s="102"/>
      <c r="FN142" s="102"/>
      <c r="FO142" s="102"/>
      <c r="FP142" s="102"/>
    </row>
    <row r="143" spans="1:172" customFormat="1" ht="15.6">
      <c r="A143" s="239" t="s">
        <v>263</v>
      </c>
      <c r="B143" s="239" t="s">
        <v>259</v>
      </c>
      <c r="C143" s="238" t="s">
        <v>271</v>
      </c>
      <c r="D143" s="240">
        <v>558</v>
      </c>
      <c r="E143" s="240">
        <v>539</v>
      </c>
      <c r="F143" s="240">
        <v>0</v>
      </c>
      <c r="G143" s="240">
        <v>0</v>
      </c>
      <c r="H143" s="240">
        <v>0</v>
      </c>
      <c r="I143" s="240">
        <v>0</v>
      </c>
      <c r="J143" s="240">
        <v>0</v>
      </c>
      <c r="K143" s="240">
        <v>0</v>
      </c>
      <c r="L143" s="241">
        <v>1097</v>
      </c>
      <c r="M143" s="103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  <c r="BY143" s="102"/>
      <c r="BZ143" s="102"/>
      <c r="CA143" s="102"/>
      <c r="CB143" s="102"/>
      <c r="CC143" s="102"/>
      <c r="CD143" s="102"/>
      <c r="CE143" s="102"/>
      <c r="CF143" s="102"/>
      <c r="CG143" s="102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/>
      <c r="CT143" s="102"/>
      <c r="CU143" s="102"/>
      <c r="CV143" s="102"/>
      <c r="CW143" s="102"/>
      <c r="CX143" s="102"/>
      <c r="CY143" s="102"/>
      <c r="CZ143" s="102"/>
      <c r="DA143" s="102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102"/>
      <c r="EN143" s="102"/>
      <c r="EO143" s="102"/>
      <c r="EP143" s="102"/>
      <c r="EQ143" s="102"/>
      <c r="ER143" s="102"/>
      <c r="ES143" s="102"/>
      <c r="ET143" s="102"/>
      <c r="EU143" s="102"/>
      <c r="EV143" s="102"/>
      <c r="EW143" s="102"/>
      <c r="EX143" s="102"/>
      <c r="EY143" s="102"/>
      <c r="EZ143" s="102"/>
      <c r="FA143" s="102"/>
      <c r="FB143" s="102"/>
      <c r="FC143" s="102"/>
      <c r="FD143" s="102"/>
      <c r="FE143" s="102"/>
      <c r="FF143" s="102"/>
      <c r="FG143" s="102"/>
      <c r="FH143" s="102"/>
      <c r="FI143" s="102"/>
      <c r="FJ143" s="102"/>
      <c r="FK143" s="102"/>
      <c r="FL143" s="102"/>
      <c r="FM143" s="102"/>
      <c r="FN143" s="102"/>
      <c r="FO143" s="102"/>
      <c r="FP143" s="102"/>
    </row>
    <row r="144" spans="1:172" customFormat="1" ht="15.6">
      <c r="A144" s="239" t="s">
        <v>263</v>
      </c>
      <c r="B144" s="239" t="s">
        <v>259</v>
      </c>
      <c r="C144" s="238" t="s">
        <v>272</v>
      </c>
      <c r="D144" s="240">
        <v>320</v>
      </c>
      <c r="E144" s="240">
        <v>310</v>
      </c>
      <c r="F144" s="240">
        <v>300</v>
      </c>
      <c r="G144" s="240">
        <v>290</v>
      </c>
      <c r="H144" s="240">
        <v>140</v>
      </c>
      <c r="I144" s="240">
        <v>0</v>
      </c>
      <c r="J144" s="240">
        <v>0</v>
      </c>
      <c r="K144" s="240">
        <v>0</v>
      </c>
      <c r="L144" s="241">
        <v>1360</v>
      </c>
      <c r="M144" s="103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/>
      <c r="BY144" s="102"/>
      <c r="BZ144" s="102"/>
      <c r="CA144" s="102"/>
      <c r="CB144" s="102"/>
      <c r="CC144" s="102"/>
      <c r="CD144" s="102"/>
      <c r="CE144" s="102"/>
      <c r="CF144" s="102"/>
      <c r="CG144" s="102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/>
      <c r="CT144" s="102"/>
      <c r="CU144" s="102"/>
      <c r="CV144" s="102"/>
      <c r="CW144" s="102"/>
      <c r="CX144" s="102"/>
      <c r="CY144" s="102"/>
      <c r="CZ144" s="102"/>
      <c r="DA144" s="102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102"/>
      <c r="EN144" s="102"/>
      <c r="EO144" s="102"/>
      <c r="EP144" s="102"/>
      <c r="EQ144" s="102"/>
      <c r="ER144" s="102"/>
      <c r="ES144" s="102"/>
      <c r="ET144" s="102"/>
      <c r="EU144" s="102"/>
      <c r="EV144" s="102"/>
      <c r="EW144" s="102"/>
      <c r="EX144" s="102"/>
      <c r="EY144" s="102"/>
      <c r="EZ144" s="102"/>
      <c r="FA144" s="102"/>
      <c r="FB144" s="102"/>
      <c r="FC144" s="102"/>
      <c r="FD144" s="102"/>
      <c r="FE144" s="102"/>
      <c r="FF144" s="102"/>
      <c r="FG144" s="102"/>
      <c r="FH144" s="102"/>
      <c r="FI144" s="102"/>
      <c r="FJ144" s="102"/>
      <c r="FK144" s="102"/>
      <c r="FL144" s="102"/>
      <c r="FM144" s="102"/>
      <c r="FN144" s="102"/>
      <c r="FO144" s="102"/>
      <c r="FP144" s="102"/>
    </row>
    <row r="145" spans="1:172" customFormat="1" ht="15.6">
      <c r="A145" s="239" t="s">
        <v>254</v>
      </c>
      <c r="B145" s="239" t="s">
        <v>259</v>
      </c>
      <c r="C145" s="238" t="s">
        <v>273</v>
      </c>
      <c r="D145" s="240">
        <v>419</v>
      </c>
      <c r="E145" s="240">
        <v>0</v>
      </c>
      <c r="F145" s="240">
        <v>0</v>
      </c>
      <c r="G145" s="240">
        <v>0</v>
      </c>
      <c r="H145" s="240">
        <v>0</v>
      </c>
      <c r="I145" s="240">
        <v>0</v>
      </c>
      <c r="J145" s="240">
        <v>0</v>
      </c>
      <c r="K145" s="240">
        <v>0</v>
      </c>
      <c r="L145" s="241">
        <v>419</v>
      </c>
      <c r="M145" s="103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102"/>
      <c r="CC145" s="102"/>
      <c r="CD145" s="102"/>
      <c r="CE145" s="102"/>
      <c r="CF145" s="102"/>
      <c r="CG145" s="102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/>
      <c r="CT145" s="102"/>
      <c r="CU145" s="102"/>
      <c r="CV145" s="102"/>
      <c r="CW145" s="102"/>
      <c r="CX145" s="102"/>
      <c r="CY145" s="102"/>
      <c r="CZ145" s="102"/>
      <c r="DA145" s="10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102"/>
      <c r="EN145" s="102"/>
      <c r="EO145" s="102"/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102"/>
      <c r="FG145" s="102"/>
      <c r="FH145" s="102"/>
      <c r="FI145" s="102"/>
      <c r="FJ145" s="102"/>
      <c r="FK145" s="102"/>
      <c r="FL145" s="102"/>
      <c r="FM145" s="102"/>
      <c r="FN145" s="102"/>
      <c r="FO145" s="102"/>
      <c r="FP145" s="102"/>
    </row>
    <row r="146" spans="1:172" customFormat="1" ht="15.6">
      <c r="A146" s="239" t="s">
        <v>263</v>
      </c>
      <c r="B146" s="239" t="s">
        <v>259</v>
      </c>
      <c r="C146" s="238" t="s">
        <v>274</v>
      </c>
      <c r="D146" s="240">
        <v>285</v>
      </c>
      <c r="E146" s="240">
        <v>0</v>
      </c>
      <c r="F146" s="240">
        <v>0</v>
      </c>
      <c r="G146" s="240">
        <v>0</v>
      </c>
      <c r="H146" s="240">
        <v>0</v>
      </c>
      <c r="I146" s="240">
        <v>0</v>
      </c>
      <c r="J146" s="240">
        <v>0</v>
      </c>
      <c r="K146" s="240">
        <v>0</v>
      </c>
      <c r="L146" s="241">
        <v>285</v>
      </c>
      <c r="M146" s="103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102"/>
      <c r="CC146" s="102"/>
      <c r="CD146" s="102"/>
      <c r="CE146" s="102"/>
      <c r="CF146" s="102"/>
      <c r="CG146" s="102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/>
      <c r="CT146" s="102"/>
      <c r="CU146" s="102"/>
      <c r="CV146" s="102"/>
      <c r="CW146" s="102"/>
      <c r="CX146" s="102"/>
      <c r="CY146" s="102"/>
      <c r="CZ146" s="102"/>
      <c r="DA146" s="102"/>
      <c r="DB146" s="102"/>
      <c r="DC146" s="102"/>
      <c r="DD146" s="102"/>
      <c r="DE146" s="102"/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/>
      <c r="DY146" s="102"/>
      <c r="DZ146" s="102"/>
      <c r="EA146" s="102"/>
      <c r="EB146" s="102"/>
      <c r="EC146" s="102"/>
      <c r="ED146" s="102"/>
      <c r="EE146" s="102"/>
      <c r="EF146" s="102"/>
      <c r="EG146" s="102"/>
      <c r="EH146" s="102"/>
      <c r="EI146" s="102"/>
      <c r="EJ146" s="102"/>
      <c r="EK146" s="102"/>
      <c r="EL146" s="102"/>
      <c r="EM146" s="102"/>
      <c r="EN146" s="102"/>
      <c r="EO146" s="102"/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2"/>
      <c r="FG146" s="102"/>
      <c r="FH146" s="102"/>
      <c r="FI146" s="102"/>
      <c r="FJ146" s="102"/>
      <c r="FK146" s="102"/>
      <c r="FL146" s="102"/>
      <c r="FM146" s="102"/>
      <c r="FN146" s="102"/>
      <c r="FO146" s="102"/>
      <c r="FP146" s="102"/>
    </row>
    <row r="147" spans="1:172" customFormat="1" ht="15.6">
      <c r="A147" s="239" t="s">
        <v>263</v>
      </c>
      <c r="B147" s="239" t="s">
        <v>259</v>
      </c>
      <c r="C147" s="238" t="s">
        <v>275</v>
      </c>
      <c r="D147" s="240">
        <v>180</v>
      </c>
      <c r="E147" s="240">
        <v>157</v>
      </c>
      <c r="F147" s="240">
        <v>139</v>
      </c>
      <c r="G147" s="240">
        <v>111</v>
      </c>
      <c r="H147" s="240">
        <v>0</v>
      </c>
      <c r="I147" s="240">
        <v>0</v>
      </c>
      <c r="J147" s="240">
        <v>0</v>
      </c>
      <c r="K147" s="240">
        <v>0</v>
      </c>
      <c r="L147" s="241">
        <v>587</v>
      </c>
      <c r="M147" s="103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2"/>
      <c r="CF147" s="102"/>
      <c r="CG147" s="102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/>
      <c r="CT147" s="102"/>
      <c r="CU147" s="102"/>
      <c r="CV147" s="102"/>
      <c r="CW147" s="102"/>
      <c r="CX147" s="102"/>
      <c r="CY147" s="102"/>
      <c r="CZ147" s="102"/>
      <c r="DA147" s="102"/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/>
      <c r="DY147" s="102"/>
      <c r="DZ147" s="102"/>
      <c r="EA147" s="102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102"/>
      <c r="EN147" s="102"/>
      <c r="EO147" s="102"/>
      <c r="EP147" s="102"/>
      <c r="EQ147" s="102"/>
      <c r="ER147" s="102"/>
      <c r="ES147" s="102"/>
      <c r="ET147" s="102"/>
      <c r="EU147" s="102"/>
      <c r="EV147" s="102"/>
      <c r="EW147" s="102"/>
      <c r="EX147" s="102"/>
      <c r="EY147" s="102"/>
      <c r="EZ147" s="102"/>
      <c r="FA147" s="102"/>
      <c r="FB147" s="102"/>
      <c r="FC147" s="102"/>
      <c r="FD147" s="102"/>
      <c r="FE147" s="102"/>
      <c r="FF147" s="102"/>
      <c r="FG147" s="102"/>
      <c r="FH147" s="102"/>
      <c r="FI147" s="102"/>
      <c r="FJ147" s="102"/>
      <c r="FK147" s="102"/>
      <c r="FL147" s="102"/>
      <c r="FM147" s="102"/>
      <c r="FN147" s="102"/>
      <c r="FO147" s="102"/>
      <c r="FP147" s="102"/>
    </row>
    <row r="148" spans="1:172" customFormat="1" ht="15.6">
      <c r="A148" s="239" t="s">
        <v>263</v>
      </c>
      <c r="B148" s="239" t="s">
        <v>259</v>
      </c>
      <c r="C148" s="238" t="s">
        <v>275</v>
      </c>
      <c r="D148" s="240">
        <v>2560</v>
      </c>
      <c r="E148" s="240">
        <v>2510</v>
      </c>
      <c r="F148" s="240">
        <v>1905</v>
      </c>
      <c r="G148" s="240">
        <v>0</v>
      </c>
      <c r="H148" s="240">
        <v>0</v>
      </c>
      <c r="I148" s="240">
        <v>0</v>
      </c>
      <c r="J148" s="240">
        <v>0</v>
      </c>
      <c r="K148" s="240">
        <v>0</v>
      </c>
      <c r="L148" s="241">
        <v>6975</v>
      </c>
      <c r="M148" s="103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2"/>
      <c r="BW148" s="102"/>
      <c r="BX148" s="102"/>
      <c r="BY148" s="102"/>
      <c r="BZ148" s="102"/>
      <c r="CA148" s="102"/>
      <c r="CB148" s="102"/>
      <c r="CC148" s="102"/>
      <c r="CD148" s="102"/>
      <c r="CE148" s="102"/>
      <c r="CF148" s="102"/>
      <c r="CG148" s="102"/>
      <c r="CH148" s="102"/>
      <c r="CI148" s="102"/>
      <c r="CJ148" s="102"/>
      <c r="CK148" s="102"/>
      <c r="CL148" s="102"/>
      <c r="CM148" s="102"/>
      <c r="CN148" s="102"/>
      <c r="CO148" s="102"/>
      <c r="CP148" s="102"/>
      <c r="CQ148" s="102"/>
      <c r="CR148" s="102"/>
      <c r="CS148" s="102"/>
      <c r="CT148" s="102"/>
      <c r="CU148" s="102"/>
      <c r="CV148" s="102"/>
      <c r="CW148" s="102"/>
      <c r="CX148" s="102"/>
      <c r="CY148" s="102"/>
      <c r="CZ148" s="102"/>
      <c r="DA148" s="102"/>
      <c r="DB148" s="102"/>
      <c r="DC148" s="102"/>
      <c r="DD148" s="102"/>
      <c r="DE148" s="102"/>
      <c r="DF148" s="102"/>
      <c r="DG148" s="102"/>
      <c r="DH148" s="102"/>
      <c r="DI148" s="102"/>
      <c r="DJ148" s="102"/>
      <c r="DK148" s="102"/>
      <c r="DL148" s="102"/>
      <c r="DM148" s="102"/>
      <c r="DN148" s="102"/>
      <c r="DO148" s="102"/>
      <c r="DP148" s="102"/>
      <c r="DQ148" s="102"/>
      <c r="DR148" s="102"/>
      <c r="DS148" s="102"/>
      <c r="DT148" s="102"/>
      <c r="DU148" s="102"/>
      <c r="DV148" s="102"/>
      <c r="DW148" s="102"/>
      <c r="DX148" s="102"/>
      <c r="DY148" s="102"/>
      <c r="DZ148" s="102"/>
      <c r="EA148" s="102"/>
      <c r="EB148" s="102"/>
      <c r="EC148" s="102"/>
      <c r="ED148" s="102"/>
      <c r="EE148" s="102"/>
      <c r="EF148" s="102"/>
      <c r="EG148" s="102"/>
      <c r="EH148" s="102"/>
      <c r="EI148" s="102"/>
      <c r="EJ148" s="102"/>
      <c r="EK148" s="102"/>
      <c r="EL148" s="102"/>
      <c r="EM148" s="102"/>
      <c r="EN148" s="102"/>
      <c r="EO148" s="102"/>
      <c r="EP148" s="102"/>
      <c r="EQ148" s="102"/>
      <c r="ER148" s="102"/>
      <c r="ES148" s="102"/>
      <c r="ET148" s="102"/>
      <c r="EU148" s="102"/>
      <c r="EV148" s="102"/>
      <c r="EW148" s="102"/>
      <c r="EX148" s="102"/>
      <c r="EY148" s="102"/>
      <c r="EZ148" s="102"/>
      <c r="FA148" s="102"/>
      <c r="FB148" s="102"/>
      <c r="FC148" s="102"/>
      <c r="FD148" s="102"/>
      <c r="FE148" s="102"/>
      <c r="FF148" s="102"/>
      <c r="FG148" s="102"/>
      <c r="FH148" s="102"/>
      <c r="FI148" s="102"/>
      <c r="FJ148" s="102"/>
      <c r="FK148" s="102"/>
      <c r="FL148" s="102"/>
      <c r="FM148" s="102"/>
      <c r="FN148" s="102"/>
      <c r="FO148" s="102"/>
      <c r="FP148" s="102"/>
    </row>
    <row r="149" spans="1:172" customFormat="1" ht="48" customHeight="1">
      <c r="A149" s="239" t="s">
        <v>263</v>
      </c>
      <c r="B149" s="239" t="s">
        <v>259</v>
      </c>
      <c r="C149" s="238" t="s">
        <v>262</v>
      </c>
      <c r="D149" s="240">
        <v>341</v>
      </c>
      <c r="E149" s="240">
        <v>312</v>
      </c>
      <c r="F149" s="240">
        <v>274</v>
      </c>
      <c r="G149" s="240">
        <v>106</v>
      </c>
      <c r="H149" s="240">
        <v>0</v>
      </c>
      <c r="I149" s="240">
        <v>0</v>
      </c>
      <c r="J149" s="240">
        <v>0</v>
      </c>
      <c r="K149" s="240">
        <v>0</v>
      </c>
      <c r="L149" s="241">
        <v>1033</v>
      </c>
      <c r="M149" s="103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2"/>
      <c r="BW149" s="102"/>
      <c r="BX149" s="102"/>
      <c r="BY149" s="102"/>
      <c r="BZ149" s="102"/>
      <c r="CA149" s="102"/>
      <c r="CB149" s="102"/>
      <c r="CC149" s="102"/>
      <c r="CD149" s="102"/>
      <c r="CE149" s="102"/>
      <c r="CF149" s="102"/>
      <c r="CG149" s="102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/>
      <c r="CT149" s="102"/>
      <c r="CU149" s="102"/>
      <c r="CV149" s="102"/>
      <c r="CW149" s="102"/>
      <c r="CX149" s="102"/>
      <c r="CY149" s="102"/>
      <c r="CZ149" s="102"/>
      <c r="DA149" s="102"/>
      <c r="DB149" s="102"/>
      <c r="DC149" s="102"/>
      <c r="DD149" s="102"/>
      <c r="DE149" s="102"/>
      <c r="DF149" s="102"/>
      <c r="DG149" s="102"/>
      <c r="DH149" s="102"/>
      <c r="DI149" s="102"/>
      <c r="DJ149" s="102"/>
      <c r="DK149" s="102"/>
      <c r="DL149" s="102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/>
      <c r="DY149" s="102"/>
      <c r="DZ149" s="102"/>
      <c r="EA149" s="102"/>
      <c r="EB149" s="102"/>
      <c r="EC149" s="102"/>
      <c r="ED149" s="102"/>
      <c r="EE149" s="102"/>
      <c r="EF149" s="102"/>
      <c r="EG149" s="102"/>
      <c r="EH149" s="102"/>
      <c r="EI149" s="102"/>
      <c r="EJ149" s="102"/>
      <c r="EK149" s="102"/>
      <c r="EL149" s="102"/>
      <c r="EM149" s="102"/>
      <c r="EN149" s="102"/>
      <c r="EO149" s="102"/>
      <c r="EP149" s="102"/>
      <c r="EQ149" s="102"/>
      <c r="ER149" s="102"/>
      <c r="ES149" s="102"/>
      <c r="ET149" s="102"/>
      <c r="EU149" s="102"/>
      <c r="EV149" s="102"/>
      <c r="EW149" s="102"/>
      <c r="EX149" s="102"/>
      <c r="EY149" s="102"/>
      <c r="EZ149" s="102"/>
      <c r="FA149" s="102"/>
      <c r="FB149" s="102"/>
      <c r="FC149" s="102"/>
      <c r="FD149" s="102"/>
      <c r="FE149" s="102"/>
      <c r="FF149" s="102"/>
      <c r="FG149" s="102"/>
      <c r="FH149" s="102"/>
      <c r="FI149" s="102"/>
      <c r="FJ149" s="102"/>
      <c r="FK149" s="102"/>
      <c r="FL149" s="102"/>
      <c r="FM149" s="102"/>
      <c r="FN149" s="102"/>
      <c r="FO149" s="102"/>
      <c r="FP149" s="102"/>
    </row>
    <row r="150" spans="1:172" ht="15.6">
      <c r="A150" s="239" t="s">
        <v>263</v>
      </c>
      <c r="B150" s="239" t="s">
        <v>259</v>
      </c>
      <c r="C150" s="238" t="s">
        <v>276</v>
      </c>
      <c r="D150" s="240">
        <v>557</v>
      </c>
      <c r="E150" s="240">
        <v>536</v>
      </c>
      <c r="F150" s="240">
        <v>515</v>
      </c>
      <c r="G150" s="240">
        <v>494</v>
      </c>
      <c r="H150" s="240">
        <v>196</v>
      </c>
      <c r="I150" s="240">
        <v>0</v>
      </c>
      <c r="J150" s="240">
        <v>0</v>
      </c>
      <c r="K150" s="240">
        <v>0</v>
      </c>
      <c r="L150" s="241">
        <v>2298</v>
      </c>
      <c r="M150" s="103"/>
    </row>
    <row r="151" spans="1:172" ht="15.6">
      <c r="A151" s="239" t="s">
        <v>263</v>
      </c>
      <c r="B151" s="239" t="s">
        <v>259</v>
      </c>
      <c r="C151" s="238" t="s">
        <v>277</v>
      </c>
      <c r="D151" s="240">
        <v>630</v>
      </c>
      <c r="E151" s="240">
        <v>605</v>
      </c>
      <c r="F151" s="240">
        <v>0</v>
      </c>
      <c r="G151" s="240">
        <v>0</v>
      </c>
      <c r="H151" s="240">
        <v>0</v>
      </c>
      <c r="I151" s="240">
        <v>0</v>
      </c>
      <c r="J151" s="240">
        <v>0</v>
      </c>
      <c r="K151" s="240">
        <v>0</v>
      </c>
      <c r="L151" s="241">
        <v>1235</v>
      </c>
      <c r="M151" s="103"/>
    </row>
    <row r="152" spans="1:172" ht="15.6">
      <c r="A152" s="239" t="s">
        <v>263</v>
      </c>
      <c r="B152" s="239" t="s">
        <v>259</v>
      </c>
      <c r="C152" s="238" t="s">
        <v>278</v>
      </c>
      <c r="D152" s="240">
        <v>317</v>
      </c>
      <c r="E152" s="240">
        <v>124</v>
      </c>
      <c r="F152" s="240">
        <v>0</v>
      </c>
      <c r="G152" s="240">
        <v>0</v>
      </c>
      <c r="H152" s="240">
        <v>0</v>
      </c>
      <c r="I152" s="240">
        <v>0</v>
      </c>
      <c r="J152" s="240">
        <v>0</v>
      </c>
      <c r="K152" s="240">
        <v>0</v>
      </c>
      <c r="L152" s="241">
        <v>441</v>
      </c>
      <c r="M152" s="103"/>
    </row>
    <row r="153" spans="1:172" ht="15.6">
      <c r="A153" s="239" t="s">
        <v>263</v>
      </c>
      <c r="B153" s="239" t="s">
        <v>259</v>
      </c>
      <c r="C153" s="238" t="s">
        <v>265</v>
      </c>
      <c r="D153" s="240">
        <v>72</v>
      </c>
      <c r="E153" s="240">
        <v>63</v>
      </c>
      <c r="F153" s="240">
        <v>56</v>
      </c>
      <c r="G153" s="240">
        <v>49</v>
      </c>
      <c r="H153" s="240">
        <v>12</v>
      </c>
      <c r="I153" s="240">
        <v>0</v>
      </c>
      <c r="J153" s="240">
        <v>0</v>
      </c>
      <c r="K153" s="240">
        <v>0</v>
      </c>
      <c r="L153" s="241">
        <v>252</v>
      </c>
      <c r="M153" s="103"/>
    </row>
    <row r="154" spans="1:172" ht="26.4">
      <c r="A154" s="239" t="s">
        <v>279</v>
      </c>
      <c r="B154" s="239" t="s">
        <v>280</v>
      </c>
      <c r="C154" s="238" t="s">
        <v>281</v>
      </c>
      <c r="D154" s="240">
        <v>899</v>
      </c>
      <c r="E154" s="240">
        <v>872</v>
      </c>
      <c r="F154" s="240">
        <v>845</v>
      </c>
      <c r="G154" s="240">
        <v>818</v>
      </c>
      <c r="H154" s="240">
        <v>791</v>
      </c>
      <c r="I154" s="240">
        <v>750</v>
      </c>
      <c r="J154" s="240">
        <v>701</v>
      </c>
      <c r="K154" s="240">
        <v>459</v>
      </c>
      <c r="L154" s="241">
        <v>6135</v>
      </c>
      <c r="M154" s="103"/>
    </row>
    <row r="155" spans="1:172" ht="26.4">
      <c r="A155" s="239" t="s">
        <v>279</v>
      </c>
      <c r="B155" s="239" t="s">
        <v>280</v>
      </c>
      <c r="C155" s="238" t="s">
        <v>282</v>
      </c>
      <c r="D155" s="240">
        <v>772</v>
      </c>
      <c r="E155" s="240">
        <v>748</v>
      </c>
      <c r="F155" s="240">
        <v>724</v>
      </c>
      <c r="G155" s="240">
        <v>700</v>
      </c>
      <c r="H155" s="240">
        <v>676</v>
      </c>
      <c r="I155" s="240">
        <v>352</v>
      </c>
      <c r="J155" s="240">
        <v>0</v>
      </c>
      <c r="K155" s="240">
        <v>0</v>
      </c>
      <c r="L155" s="241">
        <v>3972</v>
      </c>
      <c r="M155" s="103"/>
    </row>
    <row r="156" spans="1:172" ht="26.4">
      <c r="A156" s="239" t="s">
        <v>279</v>
      </c>
      <c r="B156" s="239" t="s">
        <v>280</v>
      </c>
      <c r="C156" s="238" t="s">
        <v>283</v>
      </c>
      <c r="D156" s="240">
        <v>242</v>
      </c>
      <c r="E156" s="240">
        <v>122</v>
      </c>
      <c r="F156" s="240">
        <v>0</v>
      </c>
      <c r="G156" s="240">
        <v>0</v>
      </c>
      <c r="H156" s="240">
        <v>0</v>
      </c>
      <c r="I156" s="240">
        <v>0</v>
      </c>
      <c r="J156" s="240">
        <v>0</v>
      </c>
      <c r="K156" s="240">
        <v>0</v>
      </c>
      <c r="L156" s="241">
        <v>364</v>
      </c>
      <c r="M156" s="103"/>
    </row>
    <row r="157" spans="1:172" ht="26.4">
      <c r="A157" s="239" t="s">
        <v>284</v>
      </c>
      <c r="B157" s="239" t="s">
        <v>873</v>
      </c>
      <c r="C157" s="238" t="s">
        <v>285</v>
      </c>
      <c r="D157" s="240">
        <v>23679</v>
      </c>
      <c r="E157" s="240">
        <v>0</v>
      </c>
      <c r="F157" s="240">
        <v>0</v>
      </c>
      <c r="G157" s="240">
        <v>0</v>
      </c>
      <c r="H157" s="240">
        <v>0</v>
      </c>
      <c r="I157" s="240">
        <v>0</v>
      </c>
      <c r="J157" s="240">
        <v>0</v>
      </c>
      <c r="K157" s="240">
        <v>0</v>
      </c>
      <c r="L157" s="241">
        <v>23679</v>
      </c>
      <c r="M157" s="103"/>
    </row>
    <row r="158" spans="1:172" ht="15.6">
      <c r="A158" s="239" t="s">
        <v>284</v>
      </c>
      <c r="B158" s="239" t="s">
        <v>286</v>
      </c>
      <c r="C158" s="238" t="s">
        <v>287</v>
      </c>
      <c r="D158" s="240">
        <v>4251</v>
      </c>
      <c r="E158" s="240">
        <v>0</v>
      </c>
      <c r="F158" s="240">
        <v>0</v>
      </c>
      <c r="G158" s="240">
        <v>0</v>
      </c>
      <c r="H158" s="240">
        <v>0</v>
      </c>
      <c r="I158" s="240">
        <v>0</v>
      </c>
      <c r="J158" s="240">
        <v>0</v>
      </c>
      <c r="K158" s="240">
        <v>0</v>
      </c>
      <c r="L158" s="241">
        <v>4251</v>
      </c>
      <c r="M158" s="103"/>
    </row>
    <row r="159" spans="1:172" ht="39.6">
      <c r="A159" s="239" t="s">
        <v>178</v>
      </c>
      <c r="B159" s="239" t="s">
        <v>298</v>
      </c>
      <c r="C159" s="238" t="s">
        <v>299</v>
      </c>
      <c r="D159" s="240">
        <v>1797</v>
      </c>
      <c r="E159" s="240">
        <v>1766</v>
      </c>
      <c r="F159" s="240">
        <v>1736</v>
      </c>
      <c r="G159" s="240">
        <v>1706</v>
      </c>
      <c r="H159" s="240">
        <v>1675</v>
      </c>
      <c r="I159" s="240">
        <v>1645</v>
      </c>
      <c r="J159" s="240">
        <v>1615</v>
      </c>
      <c r="K159" s="240">
        <v>3890</v>
      </c>
      <c r="L159" s="241">
        <v>15830</v>
      </c>
      <c r="M159" s="103"/>
    </row>
    <row r="160" spans="1:172" ht="15.6">
      <c r="A160" s="250" t="s">
        <v>249</v>
      </c>
      <c r="B160" s="238" t="s">
        <v>30</v>
      </c>
      <c r="C160" s="238" t="s">
        <v>30</v>
      </c>
      <c r="D160" s="241">
        <f t="shared" ref="D160:L160" si="1">SUM(D116:D159)</f>
        <v>805015</v>
      </c>
      <c r="E160" s="241">
        <f t="shared" si="1"/>
        <v>773351</v>
      </c>
      <c r="F160" s="241">
        <f t="shared" si="1"/>
        <v>761425</v>
      </c>
      <c r="G160" s="241">
        <f t="shared" si="1"/>
        <v>690775</v>
      </c>
      <c r="H160" s="241">
        <f t="shared" si="1"/>
        <v>669190</v>
      </c>
      <c r="I160" s="241">
        <f t="shared" si="1"/>
        <v>648010</v>
      </c>
      <c r="J160" s="241">
        <f t="shared" si="1"/>
        <v>527924</v>
      </c>
      <c r="K160" s="241">
        <f t="shared" si="1"/>
        <v>3223852</v>
      </c>
      <c r="L160" s="241">
        <f t="shared" si="1"/>
        <v>8099542</v>
      </c>
      <c r="M160" s="103"/>
    </row>
    <row r="161" spans="1:13" ht="15.6">
      <c r="A161" s="251"/>
      <c r="B161" s="251"/>
      <c r="C161" s="251"/>
      <c r="D161" s="248"/>
      <c r="E161" s="248"/>
      <c r="F161" s="248"/>
      <c r="G161" s="248"/>
      <c r="H161" s="248"/>
      <c r="I161" s="248"/>
      <c r="J161" s="248"/>
      <c r="K161" s="248"/>
      <c r="L161" s="252"/>
      <c r="M161" s="103"/>
    </row>
    <row r="162" spans="1:13" ht="26.4" customHeight="1">
      <c r="A162" s="250" t="s">
        <v>300</v>
      </c>
      <c r="B162" s="238" t="s">
        <v>30</v>
      </c>
      <c r="C162" s="238" t="s">
        <v>30</v>
      </c>
      <c r="D162" s="253">
        <v>194014</v>
      </c>
      <c r="E162" s="253">
        <v>196032</v>
      </c>
      <c r="F162" s="253">
        <v>198230</v>
      </c>
      <c r="G162" s="253">
        <v>200625</v>
      </c>
      <c r="H162" s="253">
        <v>203235</v>
      </c>
      <c r="I162" s="253">
        <v>188790</v>
      </c>
      <c r="J162" s="253">
        <v>0</v>
      </c>
      <c r="K162" s="253">
        <v>0</v>
      </c>
      <c r="L162" s="241">
        <v>1180926</v>
      </c>
      <c r="M162" s="103"/>
    </row>
    <row r="163" spans="1:13" ht="15.6">
      <c r="A163" s="254"/>
      <c r="B163" s="254"/>
      <c r="C163" s="254"/>
      <c r="D163" s="248"/>
      <c r="E163" s="248"/>
      <c r="F163" s="248"/>
      <c r="G163" s="248"/>
      <c r="H163" s="248"/>
      <c r="I163" s="248"/>
      <c r="J163" s="248"/>
      <c r="K163" s="248"/>
      <c r="L163" s="255"/>
      <c r="M163" s="103"/>
    </row>
    <row r="164" spans="1:13" ht="14.4" customHeight="1">
      <c r="A164" s="324" t="s">
        <v>301</v>
      </c>
      <c r="B164" s="256"/>
      <c r="C164" s="257"/>
      <c r="D164" s="241">
        <f t="shared" ref="D164:L164" si="2">D160+D113+D162</f>
        <v>6115956</v>
      </c>
      <c r="E164" s="241">
        <f t="shared" si="2"/>
        <v>5909250</v>
      </c>
      <c r="F164" s="241">
        <f t="shared" si="2"/>
        <v>5406848</v>
      </c>
      <c r="G164" s="241">
        <f t="shared" si="2"/>
        <v>4835446</v>
      </c>
      <c r="H164" s="241">
        <f t="shared" si="2"/>
        <v>4572039</v>
      </c>
      <c r="I164" s="241">
        <f t="shared" si="2"/>
        <v>4277198</v>
      </c>
      <c r="J164" s="241">
        <f t="shared" si="2"/>
        <v>3657538</v>
      </c>
      <c r="K164" s="241">
        <f t="shared" si="2"/>
        <v>21949811</v>
      </c>
      <c r="L164" s="241">
        <f t="shared" si="2"/>
        <v>56724086</v>
      </c>
      <c r="M164" s="103"/>
    </row>
    <row r="165" spans="1:13" ht="15.6">
      <c r="A165" s="254"/>
      <c r="B165" s="254"/>
      <c r="C165" s="254"/>
      <c r="D165" s="248"/>
      <c r="E165" s="248"/>
      <c r="F165" s="248"/>
      <c r="G165" s="248"/>
      <c r="H165" s="248"/>
      <c r="I165" s="248"/>
      <c r="J165" s="248"/>
      <c r="K165" s="248"/>
      <c r="L165" s="258"/>
      <c r="M165" s="103"/>
    </row>
    <row r="166" spans="1:13" ht="13.2" customHeight="1">
      <c r="A166" s="324" t="s">
        <v>302</v>
      </c>
      <c r="B166" s="325"/>
      <c r="C166" s="323"/>
      <c r="D166" s="259">
        <f>D164/$L$168*100</f>
        <v>9.6942915809005221</v>
      </c>
      <c r="E166" s="259">
        <f t="shared" ref="E166:J166" si="3">E164/$L$168*100</f>
        <v>9.3666456273453278</v>
      </c>
      <c r="F166" s="259">
        <f t="shared" si="3"/>
        <v>8.5702972757830231</v>
      </c>
      <c r="G166" s="259">
        <f t="shared" si="3"/>
        <v>7.6645782683359904</v>
      </c>
      <c r="H166" s="259">
        <f t="shared" si="3"/>
        <v>7.2470565820370272</v>
      </c>
      <c r="I166" s="259">
        <f t="shared" si="3"/>
        <v>6.7797094291137077</v>
      </c>
      <c r="J166" s="259">
        <f t="shared" si="3"/>
        <v>5.7974975359900789</v>
      </c>
      <c r="K166" s="260" t="s">
        <v>30</v>
      </c>
      <c r="L166" s="260" t="s">
        <v>30</v>
      </c>
    </row>
    <row r="167" spans="1:13">
      <c r="A167" s="261"/>
      <c r="B167" s="262"/>
      <c r="C167" s="262"/>
      <c r="D167" s="263"/>
      <c r="E167" s="263"/>
      <c r="F167" s="263"/>
      <c r="G167" s="263"/>
      <c r="H167" s="263"/>
      <c r="I167" s="263"/>
      <c r="J167" s="263"/>
      <c r="K167" s="263"/>
      <c r="L167" s="264"/>
    </row>
    <row r="168" spans="1:13" ht="29.4" customHeight="1">
      <c r="A168" s="4" t="s">
        <v>303</v>
      </c>
      <c r="B168" s="3"/>
      <c r="C168" s="3"/>
      <c r="D168" s="3"/>
      <c r="E168" s="3"/>
      <c r="F168" s="3"/>
      <c r="G168" s="3"/>
      <c r="H168" s="3"/>
      <c r="I168" s="3"/>
      <c r="J168" s="3"/>
      <c r="K168" s="2"/>
      <c r="L168" s="265">
        <v>63088220</v>
      </c>
    </row>
    <row r="171" spans="1:13">
      <c r="B171" s="22" t="s">
        <v>913</v>
      </c>
    </row>
    <row r="173" spans="1:13">
      <c r="D173" s="26"/>
      <c r="E173" s="26"/>
      <c r="F173" s="26"/>
      <c r="G173" s="26"/>
      <c r="H173" s="26"/>
      <c r="I173" s="26"/>
      <c r="J173" s="26"/>
      <c r="K173" s="26"/>
      <c r="L173" s="26"/>
    </row>
  </sheetData>
  <mergeCells count="5">
    <mergeCell ref="A7:L7"/>
    <mergeCell ref="A8:L8"/>
    <mergeCell ref="A9:L9"/>
    <mergeCell ref="A168:K168"/>
    <mergeCell ref="I5:L5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I102"/>
  <sheetViews>
    <sheetView workbookViewId="0">
      <selection activeCell="D8" sqref="D8"/>
    </sheetView>
  </sheetViews>
  <sheetFormatPr defaultRowHeight="13.2" outlineLevelCol="1"/>
  <cols>
    <col min="1" max="1" width="7" style="21" customWidth="1"/>
    <col min="2" max="2" width="86.5546875" style="21" customWidth="1"/>
    <col min="3" max="3" width="13.33203125" style="21" customWidth="1"/>
    <col min="4" max="4" width="12.33203125" style="21" customWidth="1" outlineLevel="1"/>
    <col min="5" max="5" width="12.6640625" style="21" customWidth="1" outlineLevel="1"/>
    <col min="6" max="6" width="12.6640625" style="21" customWidth="1"/>
    <col min="7" max="7" width="13.6640625" style="21" bestFit="1" customWidth="1"/>
    <col min="8" max="8" width="12.33203125" style="21" bestFit="1" customWidth="1"/>
    <col min="9" max="234" width="8.88671875" style="21"/>
    <col min="235" max="235" width="7.5546875" style="21" customWidth="1"/>
    <col min="236" max="236" width="40.33203125" style="21" customWidth="1"/>
    <col min="237" max="237" width="14.33203125" style="21" customWidth="1"/>
    <col min="238" max="238" width="13.44140625" style="21" customWidth="1"/>
    <col min="239" max="239" width="13.109375" style="21" customWidth="1"/>
    <col min="240" max="242" width="0" style="21" hidden="1" customWidth="1"/>
    <col min="243" max="243" width="15.109375" style="21" customWidth="1"/>
    <col min="244" max="490" width="8.88671875" style="21"/>
    <col min="491" max="491" width="7.5546875" style="21" customWidth="1"/>
    <col min="492" max="492" width="40.33203125" style="21" customWidth="1"/>
    <col min="493" max="493" width="14.33203125" style="21" customWidth="1"/>
    <col min="494" max="494" width="13.44140625" style="21" customWidth="1"/>
    <col min="495" max="495" width="13.109375" style="21" customWidth="1"/>
    <col min="496" max="498" width="0" style="21" hidden="1" customWidth="1"/>
    <col min="499" max="499" width="15.109375" style="21" customWidth="1"/>
    <col min="500" max="746" width="8.88671875" style="21"/>
    <col min="747" max="747" width="7.5546875" style="21" customWidth="1"/>
    <col min="748" max="748" width="40.33203125" style="21" customWidth="1"/>
    <col min="749" max="749" width="14.33203125" style="21" customWidth="1"/>
    <col min="750" max="750" width="13.44140625" style="21" customWidth="1"/>
    <col min="751" max="751" width="13.109375" style="21" customWidth="1"/>
    <col min="752" max="754" width="0" style="21" hidden="1" customWidth="1"/>
    <col min="755" max="755" width="15.109375" style="21" customWidth="1"/>
    <col min="756" max="1002" width="8.88671875" style="21"/>
    <col min="1003" max="1003" width="7.5546875" style="21" customWidth="1"/>
    <col min="1004" max="1004" width="40.33203125" style="21" customWidth="1"/>
    <col min="1005" max="1005" width="14.33203125" style="21" customWidth="1"/>
    <col min="1006" max="1006" width="13.44140625" style="21" customWidth="1"/>
    <col min="1007" max="1007" width="13.109375" style="21" customWidth="1"/>
    <col min="1008" max="1010" width="0" style="21" hidden="1" customWidth="1"/>
    <col min="1011" max="1011" width="15.109375" style="21" customWidth="1"/>
    <col min="1012" max="1258" width="8.88671875" style="21"/>
    <col min="1259" max="1259" width="7.5546875" style="21" customWidth="1"/>
    <col min="1260" max="1260" width="40.33203125" style="21" customWidth="1"/>
    <col min="1261" max="1261" width="14.33203125" style="21" customWidth="1"/>
    <col min="1262" max="1262" width="13.44140625" style="21" customWidth="1"/>
    <col min="1263" max="1263" width="13.109375" style="21" customWidth="1"/>
    <col min="1264" max="1266" width="0" style="21" hidden="1" customWidth="1"/>
    <col min="1267" max="1267" width="15.109375" style="21" customWidth="1"/>
    <col min="1268" max="1514" width="8.88671875" style="21"/>
    <col min="1515" max="1515" width="7.5546875" style="21" customWidth="1"/>
    <col min="1516" max="1516" width="40.33203125" style="21" customWidth="1"/>
    <col min="1517" max="1517" width="14.33203125" style="21" customWidth="1"/>
    <col min="1518" max="1518" width="13.44140625" style="21" customWidth="1"/>
    <col min="1519" max="1519" width="13.109375" style="21" customWidth="1"/>
    <col min="1520" max="1522" width="0" style="21" hidden="1" customWidth="1"/>
    <col min="1523" max="1523" width="15.109375" style="21" customWidth="1"/>
    <col min="1524" max="1770" width="8.88671875" style="21"/>
    <col min="1771" max="1771" width="7.5546875" style="21" customWidth="1"/>
    <col min="1772" max="1772" width="40.33203125" style="21" customWidth="1"/>
    <col min="1773" max="1773" width="14.33203125" style="21" customWidth="1"/>
    <col min="1774" max="1774" width="13.44140625" style="21" customWidth="1"/>
    <col min="1775" max="1775" width="13.109375" style="21" customWidth="1"/>
    <col min="1776" max="1778" width="0" style="21" hidden="1" customWidth="1"/>
    <col min="1779" max="1779" width="15.109375" style="21" customWidth="1"/>
    <col min="1780" max="2026" width="8.88671875" style="21"/>
    <col min="2027" max="2027" width="7.5546875" style="21" customWidth="1"/>
    <col min="2028" max="2028" width="40.33203125" style="21" customWidth="1"/>
    <col min="2029" max="2029" width="14.33203125" style="21" customWidth="1"/>
    <col min="2030" max="2030" width="13.44140625" style="21" customWidth="1"/>
    <col min="2031" max="2031" width="13.109375" style="21" customWidth="1"/>
    <col min="2032" max="2034" width="0" style="21" hidden="1" customWidth="1"/>
    <col min="2035" max="2035" width="15.109375" style="21" customWidth="1"/>
    <col min="2036" max="2282" width="8.88671875" style="21"/>
    <col min="2283" max="2283" width="7.5546875" style="21" customWidth="1"/>
    <col min="2284" max="2284" width="40.33203125" style="21" customWidth="1"/>
    <col min="2285" max="2285" width="14.33203125" style="21" customWidth="1"/>
    <col min="2286" max="2286" width="13.44140625" style="21" customWidth="1"/>
    <col min="2287" max="2287" width="13.109375" style="21" customWidth="1"/>
    <col min="2288" max="2290" width="0" style="21" hidden="1" customWidth="1"/>
    <col min="2291" max="2291" width="15.109375" style="21" customWidth="1"/>
    <col min="2292" max="2538" width="8.88671875" style="21"/>
    <col min="2539" max="2539" width="7.5546875" style="21" customWidth="1"/>
    <col min="2540" max="2540" width="40.33203125" style="21" customWidth="1"/>
    <col min="2541" max="2541" width="14.33203125" style="21" customWidth="1"/>
    <col min="2542" max="2542" width="13.44140625" style="21" customWidth="1"/>
    <col min="2543" max="2543" width="13.109375" style="21" customWidth="1"/>
    <col min="2544" max="2546" width="0" style="21" hidden="1" customWidth="1"/>
    <col min="2547" max="2547" width="15.109375" style="21" customWidth="1"/>
    <col min="2548" max="2794" width="8.88671875" style="21"/>
    <col min="2795" max="2795" width="7.5546875" style="21" customWidth="1"/>
    <col min="2796" max="2796" width="40.33203125" style="21" customWidth="1"/>
    <col min="2797" max="2797" width="14.33203125" style="21" customWidth="1"/>
    <col min="2798" max="2798" width="13.44140625" style="21" customWidth="1"/>
    <col min="2799" max="2799" width="13.109375" style="21" customWidth="1"/>
    <col min="2800" max="2802" width="0" style="21" hidden="1" customWidth="1"/>
    <col min="2803" max="2803" width="15.109375" style="21" customWidth="1"/>
    <col min="2804" max="3050" width="8.88671875" style="21"/>
    <col min="3051" max="3051" width="7.5546875" style="21" customWidth="1"/>
    <col min="3052" max="3052" width="40.33203125" style="21" customWidth="1"/>
    <col min="3053" max="3053" width="14.33203125" style="21" customWidth="1"/>
    <col min="3054" max="3054" width="13.44140625" style="21" customWidth="1"/>
    <col min="3055" max="3055" width="13.109375" style="21" customWidth="1"/>
    <col min="3056" max="3058" width="0" style="21" hidden="1" customWidth="1"/>
    <col min="3059" max="3059" width="15.109375" style="21" customWidth="1"/>
    <col min="3060" max="3306" width="8.88671875" style="21"/>
    <col min="3307" max="3307" width="7.5546875" style="21" customWidth="1"/>
    <col min="3308" max="3308" width="40.33203125" style="21" customWidth="1"/>
    <col min="3309" max="3309" width="14.33203125" style="21" customWidth="1"/>
    <col min="3310" max="3310" width="13.44140625" style="21" customWidth="1"/>
    <col min="3311" max="3311" width="13.109375" style="21" customWidth="1"/>
    <col min="3312" max="3314" width="0" style="21" hidden="1" customWidth="1"/>
    <col min="3315" max="3315" width="15.109375" style="21" customWidth="1"/>
    <col min="3316" max="3562" width="8.88671875" style="21"/>
    <col min="3563" max="3563" width="7.5546875" style="21" customWidth="1"/>
    <col min="3564" max="3564" width="40.33203125" style="21" customWidth="1"/>
    <col min="3565" max="3565" width="14.33203125" style="21" customWidth="1"/>
    <col min="3566" max="3566" width="13.44140625" style="21" customWidth="1"/>
    <col min="3567" max="3567" width="13.109375" style="21" customWidth="1"/>
    <col min="3568" max="3570" width="0" style="21" hidden="1" customWidth="1"/>
    <col min="3571" max="3571" width="15.109375" style="21" customWidth="1"/>
    <col min="3572" max="3818" width="8.88671875" style="21"/>
    <col min="3819" max="3819" width="7.5546875" style="21" customWidth="1"/>
    <col min="3820" max="3820" width="40.33203125" style="21" customWidth="1"/>
    <col min="3821" max="3821" width="14.33203125" style="21" customWidth="1"/>
    <col min="3822" max="3822" width="13.44140625" style="21" customWidth="1"/>
    <col min="3823" max="3823" width="13.109375" style="21" customWidth="1"/>
    <col min="3824" max="3826" width="0" style="21" hidden="1" customWidth="1"/>
    <col min="3827" max="3827" width="15.109375" style="21" customWidth="1"/>
    <col min="3828" max="4074" width="8.88671875" style="21"/>
    <col min="4075" max="4075" width="7.5546875" style="21" customWidth="1"/>
    <col min="4076" max="4076" width="40.33203125" style="21" customWidth="1"/>
    <col min="4077" max="4077" width="14.33203125" style="21" customWidth="1"/>
    <col min="4078" max="4078" width="13.44140625" style="21" customWidth="1"/>
    <col min="4079" max="4079" width="13.109375" style="21" customWidth="1"/>
    <col min="4080" max="4082" width="0" style="21" hidden="1" customWidth="1"/>
    <col min="4083" max="4083" width="15.109375" style="21" customWidth="1"/>
    <col min="4084" max="4330" width="8.88671875" style="21"/>
    <col min="4331" max="4331" width="7.5546875" style="21" customWidth="1"/>
    <col min="4332" max="4332" width="40.33203125" style="21" customWidth="1"/>
    <col min="4333" max="4333" width="14.33203125" style="21" customWidth="1"/>
    <col min="4334" max="4334" width="13.44140625" style="21" customWidth="1"/>
    <col min="4335" max="4335" width="13.109375" style="21" customWidth="1"/>
    <col min="4336" max="4338" width="0" style="21" hidden="1" customWidth="1"/>
    <col min="4339" max="4339" width="15.109375" style="21" customWidth="1"/>
    <col min="4340" max="4586" width="8.88671875" style="21"/>
    <col min="4587" max="4587" width="7.5546875" style="21" customWidth="1"/>
    <col min="4588" max="4588" width="40.33203125" style="21" customWidth="1"/>
    <col min="4589" max="4589" width="14.33203125" style="21" customWidth="1"/>
    <col min="4590" max="4590" width="13.44140625" style="21" customWidth="1"/>
    <col min="4591" max="4591" width="13.109375" style="21" customWidth="1"/>
    <col min="4592" max="4594" width="0" style="21" hidden="1" customWidth="1"/>
    <col min="4595" max="4595" width="15.109375" style="21" customWidth="1"/>
    <col min="4596" max="4842" width="8.88671875" style="21"/>
    <col min="4843" max="4843" width="7.5546875" style="21" customWidth="1"/>
    <col min="4844" max="4844" width="40.33203125" style="21" customWidth="1"/>
    <col min="4845" max="4845" width="14.33203125" style="21" customWidth="1"/>
    <col min="4846" max="4846" width="13.44140625" style="21" customWidth="1"/>
    <col min="4847" max="4847" width="13.109375" style="21" customWidth="1"/>
    <col min="4848" max="4850" width="0" style="21" hidden="1" customWidth="1"/>
    <col min="4851" max="4851" width="15.109375" style="21" customWidth="1"/>
    <col min="4852" max="5098" width="8.88671875" style="21"/>
    <col min="5099" max="5099" width="7.5546875" style="21" customWidth="1"/>
    <col min="5100" max="5100" width="40.33203125" style="21" customWidth="1"/>
    <col min="5101" max="5101" width="14.33203125" style="21" customWidth="1"/>
    <col min="5102" max="5102" width="13.44140625" style="21" customWidth="1"/>
    <col min="5103" max="5103" width="13.109375" style="21" customWidth="1"/>
    <col min="5104" max="5106" width="0" style="21" hidden="1" customWidth="1"/>
    <col min="5107" max="5107" width="15.109375" style="21" customWidth="1"/>
    <col min="5108" max="5354" width="8.88671875" style="21"/>
    <col min="5355" max="5355" width="7.5546875" style="21" customWidth="1"/>
    <col min="5356" max="5356" width="40.33203125" style="21" customWidth="1"/>
    <col min="5357" max="5357" width="14.33203125" style="21" customWidth="1"/>
    <col min="5358" max="5358" width="13.44140625" style="21" customWidth="1"/>
    <col min="5359" max="5359" width="13.109375" style="21" customWidth="1"/>
    <col min="5360" max="5362" width="0" style="21" hidden="1" customWidth="1"/>
    <col min="5363" max="5363" width="15.109375" style="21" customWidth="1"/>
    <col min="5364" max="5610" width="8.88671875" style="21"/>
    <col min="5611" max="5611" width="7.5546875" style="21" customWidth="1"/>
    <col min="5612" max="5612" width="40.33203125" style="21" customWidth="1"/>
    <col min="5613" max="5613" width="14.33203125" style="21" customWidth="1"/>
    <col min="5614" max="5614" width="13.44140625" style="21" customWidth="1"/>
    <col min="5615" max="5615" width="13.109375" style="21" customWidth="1"/>
    <col min="5616" max="5618" width="0" style="21" hidden="1" customWidth="1"/>
    <col min="5619" max="5619" width="15.109375" style="21" customWidth="1"/>
    <col min="5620" max="5866" width="8.88671875" style="21"/>
    <col min="5867" max="5867" width="7.5546875" style="21" customWidth="1"/>
    <col min="5868" max="5868" width="40.33203125" style="21" customWidth="1"/>
    <col min="5869" max="5869" width="14.33203125" style="21" customWidth="1"/>
    <col min="5870" max="5870" width="13.44140625" style="21" customWidth="1"/>
    <col min="5871" max="5871" width="13.109375" style="21" customWidth="1"/>
    <col min="5872" max="5874" width="0" style="21" hidden="1" customWidth="1"/>
    <col min="5875" max="5875" width="15.109375" style="21" customWidth="1"/>
    <col min="5876" max="6122" width="8.88671875" style="21"/>
    <col min="6123" max="6123" width="7.5546875" style="21" customWidth="1"/>
    <col min="6124" max="6124" width="40.33203125" style="21" customWidth="1"/>
    <col min="6125" max="6125" width="14.33203125" style="21" customWidth="1"/>
    <col min="6126" max="6126" width="13.44140625" style="21" customWidth="1"/>
    <col min="6127" max="6127" width="13.109375" style="21" customWidth="1"/>
    <col min="6128" max="6130" width="0" style="21" hidden="1" customWidth="1"/>
    <col min="6131" max="6131" width="15.109375" style="21" customWidth="1"/>
    <col min="6132" max="6378" width="8.88671875" style="21"/>
    <col min="6379" max="6379" width="7.5546875" style="21" customWidth="1"/>
    <col min="6380" max="6380" width="40.33203125" style="21" customWidth="1"/>
    <col min="6381" max="6381" width="14.33203125" style="21" customWidth="1"/>
    <col min="6382" max="6382" width="13.44140625" style="21" customWidth="1"/>
    <col min="6383" max="6383" width="13.109375" style="21" customWidth="1"/>
    <col min="6384" max="6386" width="0" style="21" hidden="1" customWidth="1"/>
    <col min="6387" max="6387" width="15.109375" style="21" customWidth="1"/>
    <col min="6388" max="6634" width="8.88671875" style="21"/>
    <col min="6635" max="6635" width="7.5546875" style="21" customWidth="1"/>
    <col min="6636" max="6636" width="40.33203125" style="21" customWidth="1"/>
    <col min="6637" max="6637" width="14.33203125" style="21" customWidth="1"/>
    <col min="6638" max="6638" width="13.44140625" style="21" customWidth="1"/>
    <col min="6639" max="6639" width="13.109375" style="21" customWidth="1"/>
    <col min="6640" max="6642" width="0" style="21" hidden="1" customWidth="1"/>
    <col min="6643" max="6643" width="15.109375" style="21" customWidth="1"/>
    <col min="6644" max="6890" width="8.88671875" style="21"/>
    <col min="6891" max="6891" width="7.5546875" style="21" customWidth="1"/>
    <col min="6892" max="6892" width="40.33203125" style="21" customWidth="1"/>
    <col min="6893" max="6893" width="14.33203125" style="21" customWidth="1"/>
    <col min="6894" max="6894" width="13.44140625" style="21" customWidth="1"/>
    <col min="6895" max="6895" width="13.109375" style="21" customWidth="1"/>
    <col min="6896" max="6898" width="0" style="21" hidden="1" customWidth="1"/>
    <col min="6899" max="6899" width="15.109375" style="21" customWidth="1"/>
    <col min="6900" max="7146" width="8.88671875" style="21"/>
    <col min="7147" max="7147" width="7.5546875" style="21" customWidth="1"/>
    <col min="7148" max="7148" width="40.33203125" style="21" customWidth="1"/>
    <col min="7149" max="7149" width="14.33203125" style="21" customWidth="1"/>
    <col min="7150" max="7150" width="13.44140625" style="21" customWidth="1"/>
    <col min="7151" max="7151" width="13.109375" style="21" customWidth="1"/>
    <col min="7152" max="7154" width="0" style="21" hidden="1" customWidth="1"/>
    <col min="7155" max="7155" width="15.109375" style="21" customWidth="1"/>
    <col min="7156" max="7402" width="8.88671875" style="21"/>
    <col min="7403" max="7403" width="7.5546875" style="21" customWidth="1"/>
    <col min="7404" max="7404" width="40.33203125" style="21" customWidth="1"/>
    <col min="7405" max="7405" width="14.33203125" style="21" customWidth="1"/>
    <col min="7406" max="7406" width="13.44140625" style="21" customWidth="1"/>
    <col min="7407" max="7407" width="13.109375" style="21" customWidth="1"/>
    <col min="7408" max="7410" width="0" style="21" hidden="1" customWidth="1"/>
    <col min="7411" max="7411" width="15.109375" style="21" customWidth="1"/>
    <col min="7412" max="7658" width="8.88671875" style="21"/>
    <col min="7659" max="7659" width="7.5546875" style="21" customWidth="1"/>
    <col min="7660" max="7660" width="40.33203125" style="21" customWidth="1"/>
    <col min="7661" max="7661" width="14.33203125" style="21" customWidth="1"/>
    <col min="7662" max="7662" width="13.44140625" style="21" customWidth="1"/>
    <col min="7663" max="7663" width="13.109375" style="21" customWidth="1"/>
    <col min="7664" max="7666" width="0" style="21" hidden="1" customWidth="1"/>
    <col min="7667" max="7667" width="15.109375" style="21" customWidth="1"/>
    <col min="7668" max="7914" width="8.88671875" style="21"/>
    <col min="7915" max="7915" width="7.5546875" style="21" customWidth="1"/>
    <col min="7916" max="7916" width="40.33203125" style="21" customWidth="1"/>
    <col min="7917" max="7917" width="14.33203125" style="21" customWidth="1"/>
    <col min="7918" max="7918" width="13.44140625" style="21" customWidth="1"/>
    <col min="7919" max="7919" width="13.109375" style="21" customWidth="1"/>
    <col min="7920" max="7922" width="0" style="21" hidden="1" customWidth="1"/>
    <col min="7923" max="7923" width="15.109375" style="21" customWidth="1"/>
    <col min="7924" max="8170" width="8.88671875" style="21"/>
    <col min="8171" max="8171" width="7.5546875" style="21" customWidth="1"/>
    <col min="8172" max="8172" width="40.33203125" style="21" customWidth="1"/>
    <col min="8173" max="8173" width="14.33203125" style="21" customWidth="1"/>
    <col min="8174" max="8174" width="13.44140625" style="21" customWidth="1"/>
    <col min="8175" max="8175" width="13.109375" style="21" customWidth="1"/>
    <col min="8176" max="8178" width="0" style="21" hidden="1" customWidth="1"/>
    <col min="8179" max="8179" width="15.109375" style="21" customWidth="1"/>
    <col min="8180" max="8426" width="8.88671875" style="21"/>
    <col min="8427" max="8427" width="7.5546875" style="21" customWidth="1"/>
    <col min="8428" max="8428" width="40.33203125" style="21" customWidth="1"/>
    <col min="8429" max="8429" width="14.33203125" style="21" customWidth="1"/>
    <col min="8430" max="8430" width="13.44140625" style="21" customWidth="1"/>
    <col min="8431" max="8431" width="13.109375" style="21" customWidth="1"/>
    <col min="8432" max="8434" width="0" style="21" hidden="1" customWidth="1"/>
    <col min="8435" max="8435" width="15.109375" style="21" customWidth="1"/>
    <col min="8436" max="8682" width="8.88671875" style="21"/>
    <col min="8683" max="8683" width="7.5546875" style="21" customWidth="1"/>
    <col min="8684" max="8684" width="40.33203125" style="21" customWidth="1"/>
    <col min="8685" max="8685" width="14.33203125" style="21" customWidth="1"/>
    <col min="8686" max="8686" width="13.44140625" style="21" customWidth="1"/>
    <col min="8687" max="8687" width="13.109375" style="21" customWidth="1"/>
    <col min="8688" max="8690" width="0" style="21" hidden="1" customWidth="1"/>
    <col min="8691" max="8691" width="15.109375" style="21" customWidth="1"/>
    <col min="8692" max="8938" width="8.88671875" style="21"/>
    <col min="8939" max="8939" width="7.5546875" style="21" customWidth="1"/>
    <col min="8940" max="8940" width="40.33203125" style="21" customWidth="1"/>
    <col min="8941" max="8941" width="14.33203125" style="21" customWidth="1"/>
    <col min="8942" max="8942" width="13.44140625" style="21" customWidth="1"/>
    <col min="8943" max="8943" width="13.109375" style="21" customWidth="1"/>
    <col min="8944" max="8946" width="0" style="21" hidden="1" customWidth="1"/>
    <col min="8947" max="8947" width="15.109375" style="21" customWidth="1"/>
    <col min="8948" max="9194" width="8.88671875" style="21"/>
    <col min="9195" max="9195" width="7.5546875" style="21" customWidth="1"/>
    <col min="9196" max="9196" width="40.33203125" style="21" customWidth="1"/>
    <col min="9197" max="9197" width="14.33203125" style="21" customWidth="1"/>
    <col min="9198" max="9198" width="13.44140625" style="21" customWidth="1"/>
    <col min="9199" max="9199" width="13.109375" style="21" customWidth="1"/>
    <col min="9200" max="9202" width="0" style="21" hidden="1" customWidth="1"/>
    <col min="9203" max="9203" width="15.109375" style="21" customWidth="1"/>
    <col min="9204" max="9450" width="8.88671875" style="21"/>
    <col min="9451" max="9451" width="7.5546875" style="21" customWidth="1"/>
    <col min="9452" max="9452" width="40.33203125" style="21" customWidth="1"/>
    <col min="9453" max="9453" width="14.33203125" style="21" customWidth="1"/>
    <col min="9454" max="9454" width="13.44140625" style="21" customWidth="1"/>
    <col min="9455" max="9455" width="13.109375" style="21" customWidth="1"/>
    <col min="9456" max="9458" width="0" style="21" hidden="1" customWidth="1"/>
    <col min="9459" max="9459" width="15.109375" style="21" customWidth="1"/>
    <col min="9460" max="9706" width="8.88671875" style="21"/>
    <col min="9707" max="9707" width="7.5546875" style="21" customWidth="1"/>
    <col min="9708" max="9708" width="40.33203125" style="21" customWidth="1"/>
    <col min="9709" max="9709" width="14.33203125" style="21" customWidth="1"/>
    <col min="9710" max="9710" width="13.44140625" style="21" customWidth="1"/>
    <col min="9711" max="9711" width="13.109375" style="21" customWidth="1"/>
    <col min="9712" max="9714" width="0" style="21" hidden="1" customWidth="1"/>
    <col min="9715" max="9715" width="15.109375" style="21" customWidth="1"/>
    <col min="9716" max="9962" width="8.88671875" style="21"/>
    <col min="9963" max="9963" width="7.5546875" style="21" customWidth="1"/>
    <col min="9964" max="9964" width="40.33203125" style="21" customWidth="1"/>
    <col min="9965" max="9965" width="14.33203125" style="21" customWidth="1"/>
    <col min="9966" max="9966" width="13.44140625" style="21" customWidth="1"/>
    <col min="9967" max="9967" width="13.109375" style="21" customWidth="1"/>
    <col min="9968" max="9970" width="0" style="21" hidden="1" customWidth="1"/>
    <col min="9971" max="9971" width="15.109375" style="21" customWidth="1"/>
    <col min="9972" max="10218" width="8.88671875" style="21"/>
    <col min="10219" max="10219" width="7.5546875" style="21" customWidth="1"/>
    <col min="10220" max="10220" width="40.33203125" style="21" customWidth="1"/>
    <col min="10221" max="10221" width="14.33203125" style="21" customWidth="1"/>
    <col min="10222" max="10222" width="13.44140625" style="21" customWidth="1"/>
    <col min="10223" max="10223" width="13.109375" style="21" customWidth="1"/>
    <col min="10224" max="10226" width="0" style="21" hidden="1" customWidth="1"/>
    <col min="10227" max="10227" width="15.109375" style="21" customWidth="1"/>
    <col min="10228" max="10474" width="8.88671875" style="21"/>
    <col min="10475" max="10475" width="7.5546875" style="21" customWidth="1"/>
    <col min="10476" max="10476" width="40.33203125" style="21" customWidth="1"/>
    <col min="10477" max="10477" width="14.33203125" style="21" customWidth="1"/>
    <col min="10478" max="10478" width="13.44140625" style="21" customWidth="1"/>
    <col min="10479" max="10479" width="13.109375" style="21" customWidth="1"/>
    <col min="10480" max="10482" width="0" style="21" hidden="1" customWidth="1"/>
    <col min="10483" max="10483" width="15.109375" style="21" customWidth="1"/>
    <col min="10484" max="10730" width="8.88671875" style="21"/>
    <col min="10731" max="10731" width="7.5546875" style="21" customWidth="1"/>
    <col min="10732" max="10732" width="40.33203125" style="21" customWidth="1"/>
    <col min="10733" max="10733" width="14.33203125" style="21" customWidth="1"/>
    <col min="10734" max="10734" width="13.44140625" style="21" customWidth="1"/>
    <col min="10735" max="10735" width="13.109375" style="21" customWidth="1"/>
    <col min="10736" max="10738" width="0" style="21" hidden="1" customWidth="1"/>
    <col min="10739" max="10739" width="15.109375" style="21" customWidth="1"/>
    <col min="10740" max="10986" width="8.88671875" style="21"/>
    <col min="10987" max="10987" width="7.5546875" style="21" customWidth="1"/>
    <col min="10988" max="10988" width="40.33203125" style="21" customWidth="1"/>
    <col min="10989" max="10989" width="14.33203125" style="21" customWidth="1"/>
    <col min="10990" max="10990" width="13.44140625" style="21" customWidth="1"/>
    <col min="10991" max="10991" width="13.109375" style="21" customWidth="1"/>
    <col min="10992" max="10994" width="0" style="21" hidden="1" customWidth="1"/>
    <col min="10995" max="10995" width="15.109375" style="21" customWidth="1"/>
    <col min="10996" max="11242" width="8.88671875" style="21"/>
    <col min="11243" max="11243" width="7.5546875" style="21" customWidth="1"/>
    <col min="11244" max="11244" width="40.33203125" style="21" customWidth="1"/>
    <col min="11245" max="11245" width="14.33203125" style="21" customWidth="1"/>
    <col min="11246" max="11246" width="13.44140625" style="21" customWidth="1"/>
    <col min="11247" max="11247" width="13.109375" style="21" customWidth="1"/>
    <col min="11248" max="11250" width="0" style="21" hidden="1" customWidth="1"/>
    <col min="11251" max="11251" width="15.109375" style="21" customWidth="1"/>
    <col min="11252" max="11498" width="8.88671875" style="21"/>
    <col min="11499" max="11499" width="7.5546875" style="21" customWidth="1"/>
    <col min="11500" max="11500" width="40.33203125" style="21" customWidth="1"/>
    <col min="11501" max="11501" width="14.33203125" style="21" customWidth="1"/>
    <col min="11502" max="11502" width="13.44140625" style="21" customWidth="1"/>
    <col min="11503" max="11503" width="13.109375" style="21" customWidth="1"/>
    <col min="11504" max="11506" width="0" style="21" hidden="1" customWidth="1"/>
    <col min="11507" max="11507" width="15.109375" style="21" customWidth="1"/>
    <col min="11508" max="11754" width="8.88671875" style="21"/>
    <col min="11755" max="11755" width="7.5546875" style="21" customWidth="1"/>
    <col min="11756" max="11756" width="40.33203125" style="21" customWidth="1"/>
    <col min="11757" max="11757" width="14.33203125" style="21" customWidth="1"/>
    <col min="11758" max="11758" width="13.44140625" style="21" customWidth="1"/>
    <col min="11759" max="11759" width="13.109375" style="21" customWidth="1"/>
    <col min="11760" max="11762" width="0" style="21" hidden="1" customWidth="1"/>
    <col min="11763" max="11763" width="15.109375" style="21" customWidth="1"/>
    <col min="11764" max="12010" width="8.88671875" style="21"/>
    <col min="12011" max="12011" width="7.5546875" style="21" customWidth="1"/>
    <col min="12012" max="12012" width="40.33203125" style="21" customWidth="1"/>
    <col min="12013" max="12013" width="14.33203125" style="21" customWidth="1"/>
    <col min="12014" max="12014" width="13.44140625" style="21" customWidth="1"/>
    <col min="12015" max="12015" width="13.109375" style="21" customWidth="1"/>
    <col min="12016" max="12018" width="0" style="21" hidden="1" customWidth="1"/>
    <col min="12019" max="12019" width="15.109375" style="21" customWidth="1"/>
    <col min="12020" max="12266" width="8.88671875" style="21"/>
    <col min="12267" max="12267" width="7.5546875" style="21" customWidth="1"/>
    <col min="12268" max="12268" width="40.33203125" style="21" customWidth="1"/>
    <col min="12269" max="12269" width="14.33203125" style="21" customWidth="1"/>
    <col min="12270" max="12270" width="13.44140625" style="21" customWidth="1"/>
    <col min="12271" max="12271" width="13.109375" style="21" customWidth="1"/>
    <col min="12272" max="12274" width="0" style="21" hidden="1" customWidth="1"/>
    <col min="12275" max="12275" width="15.109375" style="21" customWidth="1"/>
    <col min="12276" max="12522" width="8.88671875" style="21"/>
    <col min="12523" max="12523" width="7.5546875" style="21" customWidth="1"/>
    <col min="12524" max="12524" width="40.33203125" style="21" customWidth="1"/>
    <col min="12525" max="12525" width="14.33203125" style="21" customWidth="1"/>
    <col min="12526" max="12526" width="13.44140625" style="21" customWidth="1"/>
    <col min="12527" max="12527" width="13.109375" style="21" customWidth="1"/>
    <col min="12528" max="12530" width="0" style="21" hidden="1" customWidth="1"/>
    <col min="12531" max="12531" width="15.109375" style="21" customWidth="1"/>
    <col min="12532" max="12778" width="8.88671875" style="21"/>
    <col min="12779" max="12779" width="7.5546875" style="21" customWidth="1"/>
    <col min="12780" max="12780" width="40.33203125" style="21" customWidth="1"/>
    <col min="12781" max="12781" width="14.33203125" style="21" customWidth="1"/>
    <col min="12782" max="12782" width="13.44140625" style="21" customWidth="1"/>
    <col min="12783" max="12783" width="13.109375" style="21" customWidth="1"/>
    <col min="12784" max="12786" width="0" style="21" hidden="1" customWidth="1"/>
    <col min="12787" max="12787" width="15.109375" style="21" customWidth="1"/>
    <col min="12788" max="13034" width="8.88671875" style="21"/>
    <col min="13035" max="13035" width="7.5546875" style="21" customWidth="1"/>
    <col min="13036" max="13036" width="40.33203125" style="21" customWidth="1"/>
    <col min="13037" max="13037" width="14.33203125" style="21" customWidth="1"/>
    <col min="13038" max="13038" width="13.44140625" style="21" customWidth="1"/>
    <col min="13039" max="13039" width="13.109375" style="21" customWidth="1"/>
    <col min="13040" max="13042" width="0" style="21" hidden="1" customWidth="1"/>
    <col min="13043" max="13043" width="15.109375" style="21" customWidth="1"/>
    <col min="13044" max="13290" width="8.88671875" style="21"/>
    <col min="13291" max="13291" width="7.5546875" style="21" customWidth="1"/>
    <col min="13292" max="13292" width="40.33203125" style="21" customWidth="1"/>
    <col min="13293" max="13293" width="14.33203125" style="21" customWidth="1"/>
    <col min="13294" max="13294" width="13.44140625" style="21" customWidth="1"/>
    <col min="13295" max="13295" width="13.109375" style="21" customWidth="1"/>
    <col min="13296" max="13298" width="0" style="21" hidden="1" customWidth="1"/>
    <col min="13299" max="13299" width="15.109375" style="21" customWidth="1"/>
    <col min="13300" max="13546" width="8.88671875" style="21"/>
    <col min="13547" max="13547" width="7.5546875" style="21" customWidth="1"/>
    <col min="13548" max="13548" width="40.33203125" style="21" customWidth="1"/>
    <col min="13549" max="13549" width="14.33203125" style="21" customWidth="1"/>
    <col min="13550" max="13550" width="13.44140625" style="21" customWidth="1"/>
    <col min="13551" max="13551" width="13.109375" style="21" customWidth="1"/>
    <col min="13552" max="13554" width="0" style="21" hidden="1" customWidth="1"/>
    <col min="13555" max="13555" width="15.109375" style="21" customWidth="1"/>
    <col min="13556" max="13802" width="8.88671875" style="21"/>
    <col min="13803" max="13803" width="7.5546875" style="21" customWidth="1"/>
    <col min="13804" max="13804" width="40.33203125" style="21" customWidth="1"/>
    <col min="13805" max="13805" width="14.33203125" style="21" customWidth="1"/>
    <col min="13806" max="13806" width="13.44140625" style="21" customWidth="1"/>
    <col min="13807" max="13807" width="13.109375" style="21" customWidth="1"/>
    <col min="13808" max="13810" width="0" style="21" hidden="1" customWidth="1"/>
    <col min="13811" max="13811" width="15.109375" style="21" customWidth="1"/>
    <col min="13812" max="14058" width="8.88671875" style="21"/>
    <col min="14059" max="14059" width="7.5546875" style="21" customWidth="1"/>
    <col min="14060" max="14060" width="40.33203125" style="21" customWidth="1"/>
    <col min="14061" max="14061" width="14.33203125" style="21" customWidth="1"/>
    <col min="14062" max="14062" width="13.44140625" style="21" customWidth="1"/>
    <col min="14063" max="14063" width="13.109375" style="21" customWidth="1"/>
    <col min="14064" max="14066" width="0" style="21" hidden="1" customWidth="1"/>
    <col min="14067" max="14067" width="15.109375" style="21" customWidth="1"/>
    <col min="14068" max="14314" width="8.88671875" style="21"/>
    <col min="14315" max="14315" width="7.5546875" style="21" customWidth="1"/>
    <col min="14316" max="14316" width="40.33203125" style="21" customWidth="1"/>
    <col min="14317" max="14317" width="14.33203125" style="21" customWidth="1"/>
    <col min="14318" max="14318" width="13.44140625" style="21" customWidth="1"/>
    <col min="14319" max="14319" width="13.109375" style="21" customWidth="1"/>
    <col min="14320" max="14322" width="0" style="21" hidden="1" customWidth="1"/>
    <col min="14323" max="14323" width="15.109375" style="21" customWidth="1"/>
    <col min="14324" max="14570" width="8.88671875" style="21"/>
    <col min="14571" max="14571" width="7.5546875" style="21" customWidth="1"/>
    <col min="14572" max="14572" width="40.33203125" style="21" customWidth="1"/>
    <col min="14573" max="14573" width="14.33203125" style="21" customWidth="1"/>
    <col min="14574" max="14574" width="13.44140625" style="21" customWidth="1"/>
    <col min="14575" max="14575" width="13.109375" style="21" customWidth="1"/>
    <col min="14576" max="14578" width="0" style="21" hidden="1" customWidth="1"/>
    <col min="14579" max="14579" width="15.109375" style="21" customWidth="1"/>
    <col min="14580" max="14826" width="8.88671875" style="21"/>
    <col min="14827" max="14827" width="7.5546875" style="21" customWidth="1"/>
    <col min="14828" max="14828" width="40.33203125" style="21" customWidth="1"/>
    <col min="14829" max="14829" width="14.33203125" style="21" customWidth="1"/>
    <col min="14830" max="14830" width="13.44140625" style="21" customWidth="1"/>
    <col min="14831" max="14831" width="13.109375" style="21" customWidth="1"/>
    <col min="14832" max="14834" width="0" style="21" hidden="1" customWidth="1"/>
    <col min="14835" max="14835" width="15.109375" style="21" customWidth="1"/>
    <col min="14836" max="15082" width="8.88671875" style="21"/>
    <col min="15083" max="15083" width="7.5546875" style="21" customWidth="1"/>
    <col min="15084" max="15084" width="40.33203125" style="21" customWidth="1"/>
    <col min="15085" max="15085" width="14.33203125" style="21" customWidth="1"/>
    <col min="15086" max="15086" width="13.44140625" style="21" customWidth="1"/>
    <col min="15087" max="15087" width="13.109375" style="21" customWidth="1"/>
    <col min="15088" max="15090" width="0" style="21" hidden="1" customWidth="1"/>
    <col min="15091" max="15091" width="15.109375" style="21" customWidth="1"/>
    <col min="15092" max="15338" width="8.88671875" style="21"/>
    <col min="15339" max="15339" width="7.5546875" style="21" customWidth="1"/>
    <col min="15340" max="15340" width="40.33203125" style="21" customWidth="1"/>
    <col min="15341" max="15341" width="14.33203125" style="21" customWidth="1"/>
    <col min="15342" max="15342" width="13.44140625" style="21" customWidth="1"/>
    <col min="15343" max="15343" width="13.109375" style="21" customWidth="1"/>
    <col min="15344" max="15346" width="0" style="21" hidden="1" customWidth="1"/>
    <col min="15347" max="15347" width="15.109375" style="21" customWidth="1"/>
    <col min="15348" max="15594" width="8.88671875" style="21"/>
    <col min="15595" max="15595" width="7.5546875" style="21" customWidth="1"/>
    <col min="15596" max="15596" width="40.33203125" style="21" customWidth="1"/>
    <col min="15597" max="15597" width="14.33203125" style="21" customWidth="1"/>
    <col min="15598" max="15598" width="13.44140625" style="21" customWidth="1"/>
    <col min="15599" max="15599" width="13.109375" style="21" customWidth="1"/>
    <col min="15600" max="15602" width="0" style="21" hidden="1" customWidth="1"/>
    <col min="15603" max="15603" width="15.109375" style="21" customWidth="1"/>
    <col min="15604" max="15850" width="8.88671875" style="21"/>
    <col min="15851" max="15851" width="7.5546875" style="21" customWidth="1"/>
    <col min="15852" max="15852" width="40.33203125" style="21" customWidth="1"/>
    <col min="15853" max="15853" width="14.33203125" style="21" customWidth="1"/>
    <col min="15854" max="15854" width="13.44140625" style="21" customWidth="1"/>
    <col min="15855" max="15855" width="13.109375" style="21" customWidth="1"/>
    <col min="15856" max="15858" width="0" style="21" hidden="1" customWidth="1"/>
    <col min="15859" max="15859" width="15.109375" style="21" customWidth="1"/>
    <col min="15860" max="16106" width="8.88671875" style="21"/>
    <col min="16107" max="16107" width="7.5546875" style="21" customWidth="1"/>
    <col min="16108" max="16108" width="40.33203125" style="21" customWidth="1"/>
    <col min="16109" max="16109" width="14.33203125" style="21" customWidth="1"/>
    <col min="16110" max="16110" width="13.44140625" style="21" customWidth="1"/>
    <col min="16111" max="16111" width="13.109375" style="21" customWidth="1"/>
    <col min="16112" max="16114" width="0" style="21" hidden="1" customWidth="1"/>
    <col min="16115" max="16115" width="15.109375" style="21" customWidth="1"/>
    <col min="16116" max="16374" width="8.88671875" style="21"/>
    <col min="16375" max="16384" width="9.109375" style="21" customWidth="1"/>
  </cols>
  <sheetData>
    <row r="1" spans="1:9">
      <c r="C1" s="16"/>
      <c r="E1" s="16" t="s">
        <v>34</v>
      </c>
    </row>
    <row r="2" spans="1:9">
      <c r="C2" s="16"/>
      <c r="E2" s="16" t="s">
        <v>919</v>
      </c>
    </row>
    <row r="3" spans="1:9" s="30" customFormat="1">
      <c r="C3" s="16"/>
      <c r="E3" s="16" t="s">
        <v>60</v>
      </c>
    </row>
    <row r="4" spans="1:9" s="30" customFormat="1">
      <c r="C4" s="16"/>
      <c r="E4" s="16"/>
    </row>
    <row r="5" spans="1:9" s="30" customFormat="1" ht="28.2" customHeight="1">
      <c r="C5" s="346" t="s">
        <v>923</v>
      </c>
      <c r="D5" s="347"/>
      <c r="E5" s="347"/>
    </row>
    <row r="6" spans="1:9" s="30" customFormat="1" ht="12"/>
    <row r="7" spans="1:9" s="30" customFormat="1" ht="15.6">
      <c r="B7" s="15" t="s">
        <v>796</v>
      </c>
      <c r="C7" s="266"/>
      <c r="D7" s="266"/>
    </row>
    <row r="8" spans="1:9" s="30" customFormat="1" ht="15.6">
      <c r="B8" s="15" t="s">
        <v>764</v>
      </c>
      <c r="C8" s="266"/>
      <c r="D8" s="266"/>
    </row>
    <row r="9" spans="1:9" s="30" customFormat="1" ht="13.8">
      <c r="B9" s="31" t="s">
        <v>797</v>
      </c>
      <c r="C9" s="44"/>
      <c r="D9" s="44"/>
      <c r="E9" s="44"/>
    </row>
    <row r="10" spans="1:9" s="30" customFormat="1" ht="12">
      <c r="B10" s="32"/>
      <c r="C10" s="32"/>
    </row>
    <row r="11" spans="1:9" ht="32.4" customHeight="1">
      <c r="A11" s="350" t="s">
        <v>3</v>
      </c>
      <c r="B11" s="348" t="s">
        <v>108</v>
      </c>
      <c r="C11" s="273" t="s">
        <v>808</v>
      </c>
      <c r="D11" s="353" t="s">
        <v>106</v>
      </c>
      <c r="E11" s="353" t="s">
        <v>107</v>
      </c>
    </row>
    <row r="12" spans="1:9" ht="13.8">
      <c r="A12" s="351"/>
      <c r="B12" s="349"/>
      <c r="C12" s="274" t="s">
        <v>798</v>
      </c>
      <c r="D12" s="354"/>
      <c r="E12" s="354"/>
    </row>
    <row r="13" spans="1:9" s="30" customFormat="1" ht="12">
      <c r="A13" s="36">
        <v>1</v>
      </c>
      <c r="B13" s="36">
        <v>2</v>
      </c>
      <c r="C13" s="47">
        <v>3</v>
      </c>
      <c r="D13" s="36">
        <v>4</v>
      </c>
      <c r="E13" s="36" t="s">
        <v>813</v>
      </c>
    </row>
    <row r="14" spans="1:9" ht="19.95" customHeight="1">
      <c r="A14" s="352" t="s">
        <v>807</v>
      </c>
      <c r="B14" s="352"/>
      <c r="C14" s="310">
        <f>SUM(C15:C50)</f>
        <v>17837284.965</v>
      </c>
      <c r="D14" s="310">
        <f>SUM(D15:D50)</f>
        <v>120964</v>
      </c>
      <c r="E14" s="310">
        <f>SUM(E15:E50)</f>
        <v>17958248.965</v>
      </c>
      <c r="F14" s="277"/>
      <c r="G14" s="278"/>
      <c r="H14" s="69"/>
    </row>
    <row r="15" spans="1:9" s="204" customFormat="1" ht="25.2" customHeight="1">
      <c r="A15" s="122">
        <v>1</v>
      </c>
      <c r="B15" s="320" t="s">
        <v>81</v>
      </c>
      <c r="C15" s="316">
        <f>'14.piel.'!C14</f>
        <v>82176</v>
      </c>
      <c r="D15" s="279">
        <v>0</v>
      </c>
      <c r="E15" s="321">
        <f t="shared" ref="E15:E50" si="0">C15+D15</f>
        <v>82176</v>
      </c>
      <c r="F15" s="84"/>
      <c r="G15" s="21"/>
      <c r="H15" s="21"/>
      <c r="I15" s="21"/>
    </row>
    <row r="16" spans="1:9" s="204" customFormat="1" ht="25.2" customHeight="1">
      <c r="A16" s="123">
        <v>2</v>
      </c>
      <c r="B16" s="206" t="s">
        <v>407</v>
      </c>
      <c r="C16" s="279">
        <v>1047040</v>
      </c>
      <c r="D16" s="279">
        <v>0</v>
      </c>
      <c r="E16" s="272">
        <f t="shared" si="0"/>
        <v>1047040</v>
      </c>
      <c r="F16" s="21"/>
      <c r="G16" s="69"/>
      <c r="H16" s="21"/>
      <c r="I16" s="21"/>
    </row>
    <row r="17" spans="1:7" s="204" customFormat="1" ht="25.2" customHeight="1">
      <c r="A17" s="123">
        <v>3</v>
      </c>
      <c r="B17" s="206" t="s">
        <v>82</v>
      </c>
      <c r="C17" s="279">
        <f>'8.piel.'!C14</f>
        <v>1032103</v>
      </c>
      <c r="D17" s="279">
        <v>0</v>
      </c>
      <c r="E17" s="272">
        <f t="shared" si="0"/>
        <v>1032103</v>
      </c>
      <c r="F17" s="84"/>
      <c r="G17" s="203"/>
    </row>
    <row r="18" spans="1:7" s="204" customFormat="1" ht="25.2" customHeight="1">
      <c r="A18" s="123">
        <v>4</v>
      </c>
      <c r="B18" s="206" t="s">
        <v>83</v>
      </c>
      <c r="C18" s="279">
        <f>'8.piel.'!D14</f>
        <v>826101</v>
      </c>
      <c r="D18" s="279">
        <v>0</v>
      </c>
      <c r="E18" s="272">
        <f t="shared" si="0"/>
        <v>826101</v>
      </c>
      <c r="F18" s="84"/>
      <c r="G18" s="203"/>
    </row>
    <row r="19" spans="1:7" s="204" customFormat="1" ht="25.2" customHeight="1">
      <c r="A19" s="123">
        <v>5</v>
      </c>
      <c r="B19" s="206" t="s">
        <v>84</v>
      </c>
      <c r="C19" s="279">
        <f>'12.piel.'!K11</f>
        <v>296760.96500000008</v>
      </c>
      <c r="D19" s="279">
        <v>0</v>
      </c>
      <c r="E19" s="272">
        <f t="shared" si="0"/>
        <v>296760.96500000008</v>
      </c>
      <c r="F19" s="21"/>
      <c r="G19" s="203"/>
    </row>
    <row r="20" spans="1:7" s="204" customFormat="1" ht="25.2" customHeight="1">
      <c r="A20" s="123">
        <v>6</v>
      </c>
      <c r="B20" s="206" t="s">
        <v>803</v>
      </c>
      <c r="C20" s="279">
        <f>'6.piel.'!D11</f>
        <v>553434</v>
      </c>
      <c r="D20" s="279">
        <v>0</v>
      </c>
      <c r="E20" s="272">
        <f t="shared" si="0"/>
        <v>553434</v>
      </c>
      <c r="F20" s="84"/>
      <c r="G20" s="203"/>
    </row>
    <row r="21" spans="1:7" s="204" customFormat="1" ht="25.2" customHeight="1">
      <c r="A21" s="123">
        <v>7</v>
      </c>
      <c r="B21" s="206" t="s">
        <v>85</v>
      </c>
      <c r="C21" s="279">
        <f>'13.piel.'!F13</f>
        <v>61979</v>
      </c>
      <c r="D21" s="279">
        <v>0</v>
      </c>
      <c r="E21" s="272">
        <f t="shared" si="0"/>
        <v>61979</v>
      </c>
      <c r="F21" s="21"/>
      <c r="G21" s="203"/>
    </row>
    <row r="22" spans="1:7" s="204" customFormat="1" ht="25.2" customHeight="1">
      <c r="A22" s="123">
        <v>8</v>
      </c>
      <c r="B22" s="53" t="s">
        <v>804</v>
      </c>
      <c r="C22" s="279">
        <f>'13.piel.'!G13</f>
        <v>142768</v>
      </c>
      <c r="D22" s="272">
        <v>600</v>
      </c>
      <c r="E22" s="272">
        <f t="shared" si="0"/>
        <v>143368</v>
      </c>
      <c r="F22" s="21"/>
      <c r="G22" s="203"/>
    </row>
    <row r="23" spans="1:7" s="204" customFormat="1" ht="25.2" customHeight="1">
      <c r="A23" s="123">
        <v>9</v>
      </c>
      <c r="B23" s="206" t="s">
        <v>86</v>
      </c>
      <c r="C23" s="279">
        <f>'9.piel.'!D11</f>
        <v>1411697</v>
      </c>
      <c r="D23" s="279">
        <v>0</v>
      </c>
      <c r="E23" s="272">
        <f t="shared" si="0"/>
        <v>1411697</v>
      </c>
      <c r="F23" s="84"/>
      <c r="G23" s="203"/>
    </row>
    <row r="24" spans="1:7" s="204" customFormat="1" ht="25.2" customHeight="1">
      <c r="A24" s="123">
        <v>10</v>
      </c>
      <c r="B24" s="207" t="s">
        <v>87</v>
      </c>
      <c r="C24" s="279">
        <f>'7.piel.'!E11</f>
        <v>8449313</v>
      </c>
      <c r="D24" s="279">
        <v>0</v>
      </c>
      <c r="E24" s="272">
        <f t="shared" si="0"/>
        <v>8449313</v>
      </c>
      <c r="F24" s="84"/>
      <c r="G24" s="203"/>
    </row>
    <row r="25" spans="1:7" s="204" customFormat="1" ht="25.2" customHeight="1">
      <c r="A25" s="123">
        <v>11</v>
      </c>
      <c r="B25" s="207" t="s">
        <v>88</v>
      </c>
      <c r="C25" s="279">
        <f>'11.piel.'!C14</f>
        <v>760833</v>
      </c>
      <c r="D25" s="272">
        <v>52704</v>
      </c>
      <c r="E25" s="272">
        <f t="shared" si="0"/>
        <v>813537</v>
      </c>
      <c r="F25" s="84"/>
      <c r="G25" s="203"/>
    </row>
    <row r="26" spans="1:7" s="204" customFormat="1" ht="25.2" customHeight="1">
      <c r="A26" s="123">
        <v>12</v>
      </c>
      <c r="B26" s="207" t="s">
        <v>89</v>
      </c>
      <c r="C26" s="279">
        <f>'10.piel.'!E13</f>
        <v>593274</v>
      </c>
      <c r="D26" s="272">
        <v>13374</v>
      </c>
      <c r="E26" s="272">
        <f t="shared" si="0"/>
        <v>606648</v>
      </c>
      <c r="F26" s="84"/>
      <c r="G26" s="203"/>
    </row>
    <row r="27" spans="1:7" s="204" customFormat="1" ht="25.2" customHeight="1">
      <c r="A27" s="123">
        <v>13</v>
      </c>
      <c r="B27" s="207" t="s">
        <v>90</v>
      </c>
      <c r="C27" s="279">
        <v>2603</v>
      </c>
      <c r="D27" s="279">
        <v>0</v>
      </c>
      <c r="E27" s="272">
        <f t="shared" si="0"/>
        <v>2603</v>
      </c>
      <c r="F27" s="21"/>
      <c r="G27" s="203"/>
    </row>
    <row r="28" spans="1:7" s="204" customFormat="1" ht="44.4" customHeight="1">
      <c r="A28" s="123">
        <v>14</v>
      </c>
      <c r="B28" s="207" t="s">
        <v>91</v>
      </c>
      <c r="C28" s="279">
        <v>2603</v>
      </c>
      <c r="D28" s="279">
        <v>0</v>
      </c>
      <c r="E28" s="272">
        <f t="shared" si="0"/>
        <v>2603</v>
      </c>
      <c r="F28" s="21"/>
      <c r="G28" s="203"/>
    </row>
    <row r="29" spans="1:7" s="204" customFormat="1" ht="40.200000000000003" customHeight="1">
      <c r="A29" s="123">
        <v>15</v>
      </c>
      <c r="B29" s="207" t="s">
        <v>92</v>
      </c>
      <c r="C29" s="279">
        <v>0</v>
      </c>
      <c r="D29" s="279">
        <v>0</v>
      </c>
      <c r="E29" s="272">
        <f t="shared" si="0"/>
        <v>0</v>
      </c>
      <c r="F29" s="21"/>
      <c r="G29" s="203"/>
    </row>
    <row r="30" spans="1:7" s="204" customFormat="1" ht="30" customHeight="1">
      <c r="A30" s="123">
        <v>16</v>
      </c>
      <c r="B30" s="207" t="s">
        <v>93</v>
      </c>
      <c r="C30" s="279">
        <v>82020</v>
      </c>
      <c r="D30" s="279">
        <v>0</v>
      </c>
      <c r="E30" s="272">
        <f t="shared" si="0"/>
        <v>82020</v>
      </c>
      <c r="F30" s="21"/>
      <c r="G30" s="203"/>
    </row>
    <row r="31" spans="1:7" s="204" customFormat="1" ht="40.200000000000003" customHeight="1">
      <c r="A31" s="123">
        <v>17</v>
      </c>
      <c r="B31" s="207" t="s">
        <v>94</v>
      </c>
      <c r="C31" s="279">
        <f>7086+1822+7086+908+14171</f>
        <v>31073</v>
      </c>
      <c r="D31" s="279">
        <v>0</v>
      </c>
      <c r="E31" s="272">
        <f t="shared" si="0"/>
        <v>31073</v>
      </c>
      <c r="F31" s="21"/>
      <c r="G31" s="203"/>
    </row>
    <row r="32" spans="1:7" s="204" customFormat="1" ht="40.200000000000003" customHeight="1">
      <c r="A32" s="123">
        <v>18</v>
      </c>
      <c r="B32" s="207" t="s">
        <v>806</v>
      </c>
      <c r="C32" s="279">
        <v>106956</v>
      </c>
      <c r="D32" s="279">
        <v>0</v>
      </c>
      <c r="E32" s="272">
        <f t="shared" si="0"/>
        <v>106956</v>
      </c>
      <c r="F32" s="21"/>
      <c r="G32" s="203"/>
    </row>
    <row r="33" spans="1:7" s="204" customFormat="1" ht="25.2" customHeight="1">
      <c r="A33" s="123">
        <v>19</v>
      </c>
      <c r="B33" s="207" t="s">
        <v>95</v>
      </c>
      <c r="C33" s="279">
        <v>24192</v>
      </c>
      <c r="D33" s="279">
        <v>0</v>
      </c>
      <c r="E33" s="272">
        <f t="shared" si="0"/>
        <v>24192</v>
      </c>
      <c r="F33" s="21"/>
      <c r="G33" s="203"/>
    </row>
    <row r="34" spans="1:7" s="204" customFormat="1" ht="25.2" customHeight="1">
      <c r="A34" s="123">
        <v>20</v>
      </c>
      <c r="B34" s="207" t="s">
        <v>96</v>
      </c>
      <c r="C34" s="279">
        <f>18590+16965</f>
        <v>35555</v>
      </c>
      <c r="D34" s="279">
        <v>0</v>
      </c>
      <c r="E34" s="272">
        <f t="shared" si="0"/>
        <v>35555</v>
      </c>
      <c r="F34" s="21"/>
      <c r="G34" s="203"/>
    </row>
    <row r="35" spans="1:7" s="204" customFormat="1" ht="25.2" customHeight="1">
      <c r="A35" s="123">
        <v>21</v>
      </c>
      <c r="B35" s="207" t="s">
        <v>97</v>
      </c>
      <c r="C35" s="279">
        <v>238800</v>
      </c>
      <c r="D35" s="279">
        <v>0</v>
      </c>
      <c r="E35" s="272">
        <f t="shared" si="0"/>
        <v>238800</v>
      </c>
      <c r="F35" s="21"/>
      <c r="G35" s="203"/>
    </row>
    <row r="36" spans="1:7" s="204" customFormat="1" ht="25.2" customHeight="1">
      <c r="A36" s="123">
        <v>22</v>
      </c>
      <c r="B36" s="207" t="s">
        <v>98</v>
      </c>
      <c r="C36" s="279">
        <v>33600</v>
      </c>
      <c r="D36" s="279">
        <v>0</v>
      </c>
      <c r="E36" s="272">
        <f t="shared" si="0"/>
        <v>33600</v>
      </c>
      <c r="F36" s="21"/>
      <c r="G36" s="203"/>
    </row>
    <row r="37" spans="1:7" s="204" customFormat="1" ht="25.2" customHeight="1">
      <c r="A37" s="123">
        <v>23</v>
      </c>
      <c r="B37" s="207" t="s">
        <v>99</v>
      </c>
      <c r="C37" s="279">
        <v>64475</v>
      </c>
      <c r="D37" s="279">
        <v>0</v>
      </c>
      <c r="E37" s="272">
        <f t="shared" si="0"/>
        <v>64475</v>
      </c>
      <c r="F37" s="21"/>
      <c r="G37" s="203"/>
    </row>
    <row r="38" spans="1:7" s="204" customFormat="1" ht="25.2" customHeight="1">
      <c r="A38" s="123">
        <v>24</v>
      </c>
      <c r="B38" s="207" t="s">
        <v>100</v>
      </c>
      <c r="C38" s="279">
        <v>48812</v>
      </c>
      <c r="D38" s="279">
        <v>0</v>
      </c>
      <c r="E38" s="272">
        <f t="shared" si="0"/>
        <v>48812</v>
      </c>
      <c r="F38" s="21"/>
      <c r="G38" s="203"/>
    </row>
    <row r="39" spans="1:7" s="204" customFormat="1" ht="25.2" customHeight="1">
      <c r="A39" s="123">
        <v>25</v>
      </c>
      <c r="B39" s="207" t="s">
        <v>101</v>
      </c>
      <c r="C39" s="279">
        <f>'5.piel.'!C14</f>
        <v>1622119</v>
      </c>
      <c r="D39" s="279">
        <v>0</v>
      </c>
      <c r="E39" s="272">
        <f t="shared" si="0"/>
        <v>1622119</v>
      </c>
      <c r="F39" s="21"/>
      <c r="G39" s="203"/>
    </row>
    <row r="40" spans="1:7" s="204" customFormat="1" ht="25.2" customHeight="1">
      <c r="A40" s="123">
        <v>26</v>
      </c>
      <c r="B40" s="207" t="s">
        <v>102</v>
      </c>
      <c r="C40" s="279">
        <v>16800</v>
      </c>
      <c r="D40" s="279">
        <v>0</v>
      </c>
      <c r="E40" s="272">
        <f t="shared" si="0"/>
        <v>16800</v>
      </c>
      <c r="F40" s="21"/>
      <c r="G40" s="203"/>
    </row>
    <row r="41" spans="1:7" s="204" customFormat="1" ht="25.2" customHeight="1">
      <c r="A41" s="123">
        <v>27</v>
      </c>
      <c r="B41" s="207" t="s">
        <v>103</v>
      </c>
      <c r="C41" s="279">
        <v>88458</v>
      </c>
      <c r="D41" s="279">
        <v>0</v>
      </c>
      <c r="E41" s="272">
        <f t="shared" si="0"/>
        <v>88458</v>
      </c>
      <c r="F41" s="21"/>
      <c r="G41" s="203"/>
    </row>
    <row r="42" spans="1:7" s="204" customFormat="1" ht="25.2" customHeight="1">
      <c r="A42" s="123">
        <v>28</v>
      </c>
      <c r="B42" s="207" t="s">
        <v>805</v>
      </c>
      <c r="C42" s="279">
        <v>13508</v>
      </c>
      <c r="D42" s="272">
        <v>-13508</v>
      </c>
      <c r="E42" s="272">
        <f t="shared" si="0"/>
        <v>0</v>
      </c>
      <c r="F42" s="21"/>
      <c r="G42" s="203"/>
    </row>
    <row r="43" spans="1:7" s="204" customFormat="1" ht="25.2" customHeight="1">
      <c r="A43" s="123">
        <v>29</v>
      </c>
      <c r="B43" s="207" t="s">
        <v>825</v>
      </c>
      <c r="C43" s="279">
        <v>0</v>
      </c>
      <c r="D43" s="272">
        <v>48540</v>
      </c>
      <c r="E43" s="272">
        <f t="shared" si="0"/>
        <v>48540</v>
      </c>
      <c r="F43" s="21"/>
      <c r="G43" s="203"/>
    </row>
    <row r="44" spans="1:7" s="204" customFormat="1" ht="25.2" customHeight="1">
      <c r="A44" s="123">
        <v>30</v>
      </c>
      <c r="B44" s="207" t="s">
        <v>820</v>
      </c>
      <c r="C44" s="279">
        <v>0</v>
      </c>
      <c r="D44" s="272">
        <v>2000</v>
      </c>
      <c r="E44" s="272">
        <f t="shared" si="0"/>
        <v>2000</v>
      </c>
      <c r="F44" s="21"/>
      <c r="G44" s="203"/>
    </row>
    <row r="45" spans="1:7" s="204" customFormat="1" ht="25.2" customHeight="1">
      <c r="A45" s="123">
        <v>31</v>
      </c>
      <c r="B45" s="207" t="s">
        <v>821</v>
      </c>
      <c r="C45" s="279">
        <v>0</v>
      </c>
      <c r="D45" s="272">
        <v>4676</v>
      </c>
      <c r="E45" s="272">
        <f>D45</f>
        <v>4676</v>
      </c>
      <c r="F45" s="21"/>
      <c r="G45" s="203"/>
    </row>
    <row r="46" spans="1:7" s="204" customFormat="1" ht="25.2" customHeight="1">
      <c r="A46" s="123">
        <v>32</v>
      </c>
      <c r="B46" s="207" t="s">
        <v>823</v>
      </c>
      <c r="C46" s="279">
        <v>0</v>
      </c>
      <c r="D46" s="272">
        <v>2820</v>
      </c>
      <c r="E46" s="272">
        <f>D46</f>
        <v>2820</v>
      </c>
      <c r="F46" s="21"/>
      <c r="G46" s="203"/>
    </row>
    <row r="47" spans="1:7" s="204" customFormat="1" ht="25.2" customHeight="1">
      <c r="A47" s="123">
        <v>33</v>
      </c>
      <c r="B47" s="207" t="s">
        <v>822</v>
      </c>
      <c r="C47" s="279">
        <v>0</v>
      </c>
      <c r="D47" s="272">
        <v>1134</v>
      </c>
      <c r="E47" s="272">
        <f>D47</f>
        <v>1134</v>
      </c>
      <c r="F47" s="21"/>
      <c r="G47" s="203"/>
    </row>
    <row r="48" spans="1:7" s="204" customFormat="1" ht="25.2" customHeight="1">
      <c r="A48" s="123">
        <v>34</v>
      </c>
      <c r="B48" s="207" t="s">
        <v>824</v>
      </c>
      <c r="C48" s="279">
        <v>0</v>
      </c>
      <c r="D48" s="272">
        <v>2000</v>
      </c>
      <c r="E48" s="272">
        <v>2000</v>
      </c>
      <c r="F48" s="21"/>
      <c r="G48" s="203"/>
    </row>
    <row r="49" spans="1:7" s="204" customFormat="1" ht="25.2" customHeight="1">
      <c r="A49" s="123">
        <v>35</v>
      </c>
      <c r="B49" s="207" t="s">
        <v>104</v>
      </c>
      <c r="C49" s="279">
        <v>98248</v>
      </c>
      <c r="D49" s="272">
        <v>0</v>
      </c>
      <c r="E49" s="272">
        <f t="shared" si="0"/>
        <v>98248</v>
      </c>
      <c r="F49" s="21"/>
      <c r="G49" s="203"/>
    </row>
    <row r="50" spans="1:7" s="204" customFormat="1" ht="25.2" customHeight="1">
      <c r="A50" s="123">
        <v>36</v>
      </c>
      <c r="B50" s="208" t="s">
        <v>105</v>
      </c>
      <c r="C50" s="280">
        <v>69984</v>
      </c>
      <c r="D50" s="322">
        <v>6624</v>
      </c>
      <c r="E50" s="322">
        <f t="shared" si="0"/>
        <v>76608</v>
      </c>
      <c r="F50" s="21"/>
      <c r="G50" s="203"/>
    </row>
    <row r="51" spans="1:7" s="205" customFormat="1" ht="25.2" customHeight="1"/>
    <row r="52" spans="1:7" s="30" customFormat="1" ht="12">
      <c r="D52" s="226">
        <f>D44+D45+D46+D47+D48</f>
        <v>12630</v>
      </c>
    </row>
    <row r="53" spans="1:7" s="30" customFormat="1" ht="12"/>
    <row r="54" spans="1:7" s="30" customFormat="1" ht="12">
      <c r="B54" s="30" t="s">
        <v>914</v>
      </c>
    </row>
    <row r="55" spans="1:7" s="30" customFormat="1" ht="12"/>
    <row r="56" spans="1:7" s="30" customFormat="1" ht="12"/>
    <row r="57" spans="1:7" s="30" customFormat="1" ht="12"/>
    <row r="58" spans="1:7" s="30" customFormat="1" ht="12"/>
    <row r="59" spans="1:7" s="30" customFormat="1" ht="12"/>
    <row r="60" spans="1:7" s="30" customFormat="1" ht="12"/>
    <row r="61" spans="1:7" s="30" customFormat="1" ht="12"/>
    <row r="62" spans="1:7" s="30" customFormat="1" ht="12"/>
    <row r="63" spans="1:7" s="30" customFormat="1" ht="12"/>
    <row r="64" spans="1:7" s="30" customFormat="1" ht="12"/>
    <row r="65" s="30" customFormat="1" ht="12"/>
    <row r="66" s="30" customFormat="1" ht="12"/>
    <row r="67" s="30" customFormat="1" ht="12"/>
    <row r="68" s="30" customFormat="1" ht="12"/>
    <row r="69" s="30" customFormat="1" ht="12"/>
    <row r="70" s="30" customFormat="1" ht="12"/>
    <row r="71" s="30" customFormat="1" ht="12"/>
    <row r="72" s="30" customFormat="1" ht="12"/>
    <row r="73" s="30" customFormat="1" ht="12"/>
    <row r="74" s="30" customFormat="1" ht="12"/>
    <row r="75" s="30" customFormat="1" ht="12"/>
    <row r="76" s="30" customFormat="1" ht="12"/>
    <row r="77" s="30" customFormat="1" ht="12"/>
    <row r="78" s="30" customFormat="1" ht="12"/>
    <row r="79" s="30" customFormat="1" ht="12"/>
    <row r="80" s="30" customFormat="1" ht="12"/>
    <row r="81" s="30" customFormat="1" ht="12"/>
    <row r="82" s="30" customFormat="1" ht="12"/>
    <row r="83" s="30" customFormat="1" ht="12"/>
    <row r="84" s="30" customFormat="1" ht="12"/>
    <row r="85" s="30" customFormat="1" ht="12"/>
    <row r="86" s="30" customFormat="1" ht="12"/>
    <row r="87" s="30" customFormat="1" ht="12"/>
    <row r="88" s="30" customFormat="1" ht="12"/>
    <row r="89" s="30" customFormat="1" ht="12"/>
    <row r="90" s="30" customFormat="1" ht="12"/>
    <row r="91" s="30" customFormat="1" ht="12"/>
    <row r="92" s="30" customFormat="1" ht="12"/>
    <row r="93" s="30" customFormat="1" ht="12"/>
    <row r="94" s="30" customFormat="1" ht="12"/>
    <row r="95" s="30" customFormat="1" ht="12"/>
    <row r="96" s="30" customFormat="1" ht="12"/>
    <row r="97" s="30" customFormat="1" ht="12"/>
    <row r="98" s="30" customFormat="1" ht="12"/>
    <row r="99" s="30" customFormat="1" ht="12"/>
    <row r="100" s="30" customFormat="1" ht="12"/>
    <row r="101" s="30" customFormat="1" ht="12"/>
    <row r="102" s="30" customFormat="1" ht="12"/>
  </sheetData>
  <mergeCells count="6">
    <mergeCell ref="C5:E5"/>
    <mergeCell ref="B11:B12"/>
    <mergeCell ref="A11:A12"/>
    <mergeCell ref="A14:B14"/>
    <mergeCell ref="D11:D12"/>
    <mergeCell ref="E11:E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H32"/>
  <sheetViews>
    <sheetView workbookViewId="0">
      <selection activeCell="H17" sqref="H17"/>
    </sheetView>
  </sheetViews>
  <sheetFormatPr defaultRowHeight="13.2" outlineLevelCol="1"/>
  <cols>
    <col min="1" max="1" width="12.6640625" style="21" customWidth="1"/>
    <col min="2" max="2" width="47.6640625" style="21" customWidth="1"/>
    <col min="3" max="5" width="10.109375" style="21" customWidth="1"/>
    <col min="6" max="6" width="12.33203125" style="21" hidden="1" customWidth="1" outlineLevel="1"/>
    <col min="7" max="7" width="10.6640625" style="21" hidden="1" customWidth="1" outlineLevel="1"/>
    <col min="8" max="8" width="11" style="21" customWidth="1" collapsed="1"/>
    <col min="9" max="9" width="8.88671875" style="21"/>
    <col min="10" max="10" width="25" style="21" customWidth="1"/>
    <col min="11" max="12" width="8.88671875" style="21"/>
    <col min="13" max="13" width="31.109375" style="21" customWidth="1"/>
    <col min="14" max="236" width="8.88671875" style="21"/>
    <col min="237" max="237" width="7.5546875" style="21" customWidth="1"/>
    <col min="238" max="238" width="40.33203125" style="21" customWidth="1"/>
    <col min="239" max="239" width="14.33203125" style="21" customWidth="1"/>
    <col min="240" max="240" width="13.44140625" style="21" customWidth="1"/>
    <col min="241" max="241" width="13.109375" style="21" customWidth="1"/>
    <col min="242" max="244" width="0" style="21" hidden="1" customWidth="1"/>
    <col min="245" max="245" width="15.109375" style="21" customWidth="1"/>
    <col min="246" max="492" width="8.88671875" style="21"/>
    <col min="493" max="493" width="7.5546875" style="21" customWidth="1"/>
    <col min="494" max="494" width="40.33203125" style="21" customWidth="1"/>
    <col min="495" max="495" width="14.33203125" style="21" customWidth="1"/>
    <col min="496" max="496" width="13.44140625" style="21" customWidth="1"/>
    <col min="497" max="497" width="13.109375" style="21" customWidth="1"/>
    <col min="498" max="500" width="0" style="21" hidden="1" customWidth="1"/>
    <col min="501" max="501" width="15.109375" style="21" customWidth="1"/>
    <col min="502" max="748" width="8.88671875" style="21"/>
    <col min="749" max="749" width="7.5546875" style="21" customWidth="1"/>
    <col min="750" max="750" width="40.33203125" style="21" customWidth="1"/>
    <col min="751" max="751" width="14.33203125" style="21" customWidth="1"/>
    <col min="752" max="752" width="13.44140625" style="21" customWidth="1"/>
    <col min="753" max="753" width="13.109375" style="21" customWidth="1"/>
    <col min="754" max="756" width="0" style="21" hidden="1" customWidth="1"/>
    <col min="757" max="757" width="15.109375" style="21" customWidth="1"/>
    <col min="758" max="1004" width="8.88671875" style="21"/>
    <col min="1005" max="1005" width="7.5546875" style="21" customWidth="1"/>
    <col min="1006" max="1006" width="40.33203125" style="21" customWidth="1"/>
    <col min="1007" max="1007" width="14.33203125" style="21" customWidth="1"/>
    <col min="1008" max="1008" width="13.44140625" style="21" customWidth="1"/>
    <col min="1009" max="1009" width="13.109375" style="21" customWidth="1"/>
    <col min="1010" max="1012" width="0" style="21" hidden="1" customWidth="1"/>
    <col min="1013" max="1013" width="15.109375" style="21" customWidth="1"/>
    <col min="1014" max="1260" width="8.88671875" style="21"/>
    <col min="1261" max="1261" width="7.5546875" style="21" customWidth="1"/>
    <col min="1262" max="1262" width="40.33203125" style="21" customWidth="1"/>
    <col min="1263" max="1263" width="14.33203125" style="21" customWidth="1"/>
    <col min="1264" max="1264" width="13.44140625" style="21" customWidth="1"/>
    <col min="1265" max="1265" width="13.109375" style="21" customWidth="1"/>
    <col min="1266" max="1268" width="0" style="21" hidden="1" customWidth="1"/>
    <col min="1269" max="1269" width="15.109375" style="21" customWidth="1"/>
    <col min="1270" max="1516" width="8.88671875" style="21"/>
    <col min="1517" max="1517" width="7.5546875" style="21" customWidth="1"/>
    <col min="1518" max="1518" width="40.33203125" style="21" customWidth="1"/>
    <col min="1519" max="1519" width="14.33203125" style="21" customWidth="1"/>
    <col min="1520" max="1520" width="13.44140625" style="21" customWidth="1"/>
    <col min="1521" max="1521" width="13.109375" style="21" customWidth="1"/>
    <col min="1522" max="1524" width="0" style="21" hidden="1" customWidth="1"/>
    <col min="1525" max="1525" width="15.109375" style="21" customWidth="1"/>
    <col min="1526" max="1772" width="8.88671875" style="21"/>
    <col min="1773" max="1773" width="7.5546875" style="21" customWidth="1"/>
    <col min="1774" max="1774" width="40.33203125" style="21" customWidth="1"/>
    <col min="1775" max="1775" width="14.33203125" style="21" customWidth="1"/>
    <col min="1776" max="1776" width="13.44140625" style="21" customWidth="1"/>
    <col min="1777" max="1777" width="13.109375" style="21" customWidth="1"/>
    <col min="1778" max="1780" width="0" style="21" hidden="1" customWidth="1"/>
    <col min="1781" max="1781" width="15.109375" style="21" customWidth="1"/>
    <col min="1782" max="2028" width="8.88671875" style="21"/>
    <col min="2029" max="2029" width="7.5546875" style="21" customWidth="1"/>
    <col min="2030" max="2030" width="40.33203125" style="21" customWidth="1"/>
    <col min="2031" max="2031" width="14.33203125" style="21" customWidth="1"/>
    <col min="2032" max="2032" width="13.44140625" style="21" customWidth="1"/>
    <col min="2033" max="2033" width="13.109375" style="21" customWidth="1"/>
    <col min="2034" max="2036" width="0" style="21" hidden="1" customWidth="1"/>
    <col min="2037" max="2037" width="15.109375" style="21" customWidth="1"/>
    <col min="2038" max="2284" width="8.88671875" style="21"/>
    <col min="2285" max="2285" width="7.5546875" style="21" customWidth="1"/>
    <col min="2286" max="2286" width="40.33203125" style="21" customWidth="1"/>
    <col min="2287" max="2287" width="14.33203125" style="21" customWidth="1"/>
    <col min="2288" max="2288" width="13.44140625" style="21" customWidth="1"/>
    <col min="2289" max="2289" width="13.109375" style="21" customWidth="1"/>
    <col min="2290" max="2292" width="0" style="21" hidden="1" customWidth="1"/>
    <col min="2293" max="2293" width="15.109375" style="21" customWidth="1"/>
    <col min="2294" max="2540" width="8.88671875" style="21"/>
    <col min="2541" max="2541" width="7.5546875" style="21" customWidth="1"/>
    <col min="2542" max="2542" width="40.33203125" style="21" customWidth="1"/>
    <col min="2543" max="2543" width="14.33203125" style="21" customWidth="1"/>
    <col min="2544" max="2544" width="13.44140625" style="21" customWidth="1"/>
    <col min="2545" max="2545" width="13.109375" style="21" customWidth="1"/>
    <col min="2546" max="2548" width="0" style="21" hidden="1" customWidth="1"/>
    <col min="2549" max="2549" width="15.109375" style="21" customWidth="1"/>
    <col min="2550" max="2796" width="8.88671875" style="21"/>
    <col min="2797" max="2797" width="7.5546875" style="21" customWidth="1"/>
    <col min="2798" max="2798" width="40.33203125" style="21" customWidth="1"/>
    <col min="2799" max="2799" width="14.33203125" style="21" customWidth="1"/>
    <col min="2800" max="2800" width="13.44140625" style="21" customWidth="1"/>
    <col min="2801" max="2801" width="13.109375" style="21" customWidth="1"/>
    <col min="2802" max="2804" width="0" style="21" hidden="1" customWidth="1"/>
    <col min="2805" max="2805" width="15.109375" style="21" customWidth="1"/>
    <col min="2806" max="3052" width="8.88671875" style="21"/>
    <col min="3053" max="3053" width="7.5546875" style="21" customWidth="1"/>
    <col min="3054" max="3054" width="40.33203125" style="21" customWidth="1"/>
    <col min="3055" max="3055" width="14.33203125" style="21" customWidth="1"/>
    <col min="3056" max="3056" width="13.44140625" style="21" customWidth="1"/>
    <col min="3057" max="3057" width="13.109375" style="21" customWidth="1"/>
    <col min="3058" max="3060" width="0" style="21" hidden="1" customWidth="1"/>
    <col min="3061" max="3061" width="15.109375" style="21" customWidth="1"/>
    <col min="3062" max="3308" width="8.88671875" style="21"/>
    <col min="3309" max="3309" width="7.5546875" style="21" customWidth="1"/>
    <col min="3310" max="3310" width="40.33203125" style="21" customWidth="1"/>
    <col min="3311" max="3311" width="14.33203125" style="21" customWidth="1"/>
    <col min="3312" max="3312" width="13.44140625" style="21" customWidth="1"/>
    <col min="3313" max="3313" width="13.109375" style="21" customWidth="1"/>
    <col min="3314" max="3316" width="0" style="21" hidden="1" customWidth="1"/>
    <col min="3317" max="3317" width="15.109375" style="21" customWidth="1"/>
    <col min="3318" max="3564" width="8.88671875" style="21"/>
    <col min="3565" max="3565" width="7.5546875" style="21" customWidth="1"/>
    <col min="3566" max="3566" width="40.33203125" style="21" customWidth="1"/>
    <col min="3567" max="3567" width="14.33203125" style="21" customWidth="1"/>
    <col min="3568" max="3568" width="13.44140625" style="21" customWidth="1"/>
    <col min="3569" max="3569" width="13.109375" style="21" customWidth="1"/>
    <col min="3570" max="3572" width="0" style="21" hidden="1" customWidth="1"/>
    <col min="3573" max="3573" width="15.109375" style="21" customWidth="1"/>
    <col min="3574" max="3820" width="8.88671875" style="21"/>
    <col min="3821" max="3821" width="7.5546875" style="21" customWidth="1"/>
    <col min="3822" max="3822" width="40.33203125" style="21" customWidth="1"/>
    <col min="3823" max="3823" width="14.33203125" style="21" customWidth="1"/>
    <col min="3824" max="3824" width="13.44140625" style="21" customWidth="1"/>
    <col min="3825" max="3825" width="13.109375" style="21" customWidth="1"/>
    <col min="3826" max="3828" width="0" style="21" hidden="1" customWidth="1"/>
    <col min="3829" max="3829" width="15.109375" style="21" customWidth="1"/>
    <col min="3830" max="4076" width="8.88671875" style="21"/>
    <col min="4077" max="4077" width="7.5546875" style="21" customWidth="1"/>
    <col min="4078" max="4078" width="40.33203125" style="21" customWidth="1"/>
    <col min="4079" max="4079" width="14.33203125" style="21" customWidth="1"/>
    <col min="4080" max="4080" width="13.44140625" style="21" customWidth="1"/>
    <col min="4081" max="4081" width="13.109375" style="21" customWidth="1"/>
    <col min="4082" max="4084" width="0" style="21" hidden="1" customWidth="1"/>
    <col min="4085" max="4085" width="15.109375" style="21" customWidth="1"/>
    <col min="4086" max="4332" width="8.88671875" style="21"/>
    <col min="4333" max="4333" width="7.5546875" style="21" customWidth="1"/>
    <col min="4334" max="4334" width="40.33203125" style="21" customWidth="1"/>
    <col min="4335" max="4335" width="14.33203125" style="21" customWidth="1"/>
    <col min="4336" max="4336" width="13.44140625" style="21" customWidth="1"/>
    <col min="4337" max="4337" width="13.109375" style="21" customWidth="1"/>
    <col min="4338" max="4340" width="0" style="21" hidden="1" customWidth="1"/>
    <col min="4341" max="4341" width="15.109375" style="21" customWidth="1"/>
    <col min="4342" max="4588" width="8.88671875" style="21"/>
    <col min="4589" max="4589" width="7.5546875" style="21" customWidth="1"/>
    <col min="4590" max="4590" width="40.33203125" style="21" customWidth="1"/>
    <col min="4591" max="4591" width="14.33203125" style="21" customWidth="1"/>
    <col min="4592" max="4592" width="13.44140625" style="21" customWidth="1"/>
    <col min="4593" max="4593" width="13.109375" style="21" customWidth="1"/>
    <col min="4594" max="4596" width="0" style="21" hidden="1" customWidth="1"/>
    <col min="4597" max="4597" width="15.109375" style="21" customWidth="1"/>
    <col min="4598" max="4844" width="8.88671875" style="21"/>
    <col min="4845" max="4845" width="7.5546875" style="21" customWidth="1"/>
    <col min="4846" max="4846" width="40.33203125" style="21" customWidth="1"/>
    <col min="4847" max="4847" width="14.33203125" style="21" customWidth="1"/>
    <col min="4848" max="4848" width="13.44140625" style="21" customWidth="1"/>
    <col min="4849" max="4849" width="13.109375" style="21" customWidth="1"/>
    <col min="4850" max="4852" width="0" style="21" hidden="1" customWidth="1"/>
    <col min="4853" max="4853" width="15.109375" style="21" customWidth="1"/>
    <col min="4854" max="5100" width="8.88671875" style="21"/>
    <col min="5101" max="5101" width="7.5546875" style="21" customWidth="1"/>
    <col min="5102" max="5102" width="40.33203125" style="21" customWidth="1"/>
    <col min="5103" max="5103" width="14.33203125" style="21" customWidth="1"/>
    <col min="5104" max="5104" width="13.44140625" style="21" customWidth="1"/>
    <col min="5105" max="5105" width="13.109375" style="21" customWidth="1"/>
    <col min="5106" max="5108" width="0" style="21" hidden="1" customWidth="1"/>
    <col min="5109" max="5109" width="15.109375" style="21" customWidth="1"/>
    <col min="5110" max="5356" width="8.88671875" style="21"/>
    <col min="5357" max="5357" width="7.5546875" style="21" customWidth="1"/>
    <col min="5358" max="5358" width="40.33203125" style="21" customWidth="1"/>
    <col min="5359" max="5359" width="14.33203125" style="21" customWidth="1"/>
    <col min="5360" max="5360" width="13.44140625" style="21" customWidth="1"/>
    <col min="5361" max="5361" width="13.109375" style="21" customWidth="1"/>
    <col min="5362" max="5364" width="0" style="21" hidden="1" customWidth="1"/>
    <col min="5365" max="5365" width="15.109375" style="21" customWidth="1"/>
    <col min="5366" max="5612" width="8.88671875" style="21"/>
    <col min="5613" max="5613" width="7.5546875" style="21" customWidth="1"/>
    <col min="5614" max="5614" width="40.33203125" style="21" customWidth="1"/>
    <col min="5615" max="5615" width="14.33203125" style="21" customWidth="1"/>
    <col min="5616" max="5616" width="13.44140625" style="21" customWidth="1"/>
    <col min="5617" max="5617" width="13.109375" style="21" customWidth="1"/>
    <col min="5618" max="5620" width="0" style="21" hidden="1" customWidth="1"/>
    <col min="5621" max="5621" width="15.109375" style="21" customWidth="1"/>
    <col min="5622" max="5868" width="8.88671875" style="21"/>
    <col min="5869" max="5869" width="7.5546875" style="21" customWidth="1"/>
    <col min="5870" max="5870" width="40.33203125" style="21" customWidth="1"/>
    <col min="5871" max="5871" width="14.33203125" style="21" customWidth="1"/>
    <col min="5872" max="5872" width="13.44140625" style="21" customWidth="1"/>
    <col min="5873" max="5873" width="13.109375" style="21" customWidth="1"/>
    <col min="5874" max="5876" width="0" style="21" hidden="1" customWidth="1"/>
    <col min="5877" max="5877" width="15.109375" style="21" customWidth="1"/>
    <col min="5878" max="6124" width="8.88671875" style="21"/>
    <col min="6125" max="6125" width="7.5546875" style="21" customWidth="1"/>
    <col min="6126" max="6126" width="40.33203125" style="21" customWidth="1"/>
    <col min="6127" max="6127" width="14.33203125" style="21" customWidth="1"/>
    <col min="6128" max="6128" width="13.44140625" style="21" customWidth="1"/>
    <col min="6129" max="6129" width="13.109375" style="21" customWidth="1"/>
    <col min="6130" max="6132" width="0" style="21" hidden="1" customWidth="1"/>
    <col min="6133" max="6133" width="15.109375" style="21" customWidth="1"/>
    <col min="6134" max="6380" width="8.88671875" style="21"/>
    <col min="6381" max="6381" width="7.5546875" style="21" customWidth="1"/>
    <col min="6382" max="6382" width="40.33203125" style="21" customWidth="1"/>
    <col min="6383" max="6383" width="14.33203125" style="21" customWidth="1"/>
    <col min="6384" max="6384" width="13.44140625" style="21" customWidth="1"/>
    <col min="6385" max="6385" width="13.109375" style="21" customWidth="1"/>
    <col min="6386" max="6388" width="0" style="21" hidden="1" customWidth="1"/>
    <col min="6389" max="6389" width="15.109375" style="21" customWidth="1"/>
    <col min="6390" max="6636" width="8.88671875" style="21"/>
    <col min="6637" max="6637" width="7.5546875" style="21" customWidth="1"/>
    <col min="6638" max="6638" width="40.33203125" style="21" customWidth="1"/>
    <col min="6639" max="6639" width="14.33203125" style="21" customWidth="1"/>
    <col min="6640" max="6640" width="13.44140625" style="21" customWidth="1"/>
    <col min="6641" max="6641" width="13.109375" style="21" customWidth="1"/>
    <col min="6642" max="6644" width="0" style="21" hidden="1" customWidth="1"/>
    <col min="6645" max="6645" width="15.109375" style="21" customWidth="1"/>
    <col min="6646" max="6892" width="8.88671875" style="21"/>
    <col min="6893" max="6893" width="7.5546875" style="21" customWidth="1"/>
    <col min="6894" max="6894" width="40.33203125" style="21" customWidth="1"/>
    <col min="6895" max="6895" width="14.33203125" style="21" customWidth="1"/>
    <col min="6896" max="6896" width="13.44140625" style="21" customWidth="1"/>
    <col min="6897" max="6897" width="13.109375" style="21" customWidth="1"/>
    <col min="6898" max="6900" width="0" style="21" hidden="1" customWidth="1"/>
    <col min="6901" max="6901" width="15.109375" style="21" customWidth="1"/>
    <col min="6902" max="7148" width="8.88671875" style="21"/>
    <col min="7149" max="7149" width="7.5546875" style="21" customWidth="1"/>
    <col min="7150" max="7150" width="40.33203125" style="21" customWidth="1"/>
    <col min="7151" max="7151" width="14.33203125" style="21" customWidth="1"/>
    <col min="7152" max="7152" width="13.44140625" style="21" customWidth="1"/>
    <col min="7153" max="7153" width="13.109375" style="21" customWidth="1"/>
    <col min="7154" max="7156" width="0" style="21" hidden="1" customWidth="1"/>
    <col min="7157" max="7157" width="15.109375" style="21" customWidth="1"/>
    <col min="7158" max="7404" width="8.88671875" style="21"/>
    <col min="7405" max="7405" width="7.5546875" style="21" customWidth="1"/>
    <col min="7406" max="7406" width="40.33203125" style="21" customWidth="1"/>
    <col min="7407" max="7407" width="14.33203125" style="21" customWidth="1"/>
    <col min="7408" max="7408" width="13.44140625" style="21" customWidth="1"/>
    <col min="7409" max="7409" width="13.109375" style="21" customWidth="1"/>
    <col min="7410" max="7412" width="0" style="21" hidden="1" customWidth="1"/>
    <col min="7413" max="7413" width="15.109375" style="21" customWidth="1"/>
    <col min="7414" max="7660" width="8.88671875" style="21"/>
    <col min="7661" max="7661" width="7.5546875" style="21" customWidth="1"/>
    <col min="7662" max="7662" width="40.33203125" style="21" customWidth="1"/>
    <col min="7663" max="7663" width="14.33203125" style="21" customWidth="1"/>
    <col min="7664" max="7664" width="13.44140625" style="21" customWidth="1"/>
    <col min="7665" max="7665" width="13.109375" style="21" customWidth="1"/>
    <col min="7666" max="7668" width="0" style="21" hidden="1" customWidth="1"/>
    <col min="7669" max="7669" width="15.109375" style="21" customWidth="1"/>
    <col min="7670" max="7916" width="8.88671875" style="21"/>
    <col min="7917" max="7917" width="7.5546875" style="21" customWidth="1"/>
    <col min="7918" max="7918" width="40.33203125" style="21" customWidth="1"/>
    <col min="7919" max="7919" width="14.33203125" style="21" customWidth="1"/>
    <col min="7920" max="7920" width="13.44140625" style="21" customWidth="1"/>
    <col min="7921" max="7921" width="13.109375" style="21" customWidth="1"/>
    <col min="7922" max="7924" width="0" style="21" hidden="1" customWidth="1"/>
    <col min="7925" max="7925" width="15.109375" style="21" customWidth="1"/>
    <col min="7926" max="8172" width="8.88671875" style="21"/>
    <col min="8173" max="8173" width="7.5546875" style="21" customWidth="1"/>
    <col min="8174" max="8174" width="40.33203125" style="21" customWidth="1"/>
    <col min="8175" max="8175" width="14.33203125" style="21" customWidth="1"/>
    <col min="8176" max="8176" width="13.44140625" style="21" customWidth="1"/>
    <col min="8177" max="8177" width="13.109375" style="21" customWidth="1"/>
    <col min="8178" max="8180" width="0" style="21" hidden="1" customWidth="1"/>
    <col min="8181" max="8181" width="15.109375" style="21" customWidth="1"/>
    <col min="8182" max="8428" width="8.88671875" style="21"/>
    <col min="8429" max="8429" width="7.5546875" style="21" customWidth="1"/>
    <col min="8430" max="8430" width="40.33203125" style="21" customWidth="1"/>
    <col min="8431" max="8431" width="14.33203125" style="21" customWidth="1"/>
    <col min="8432" max="8432" width="13.44140625" style="21" customWidth="1"/>
    <col min="8433" max="8433" width="13.109375" style="21" customWidth="1"/>
    <col min="8434" max="8436" width="0" style="21" hidden="1" customWidth="1"/>
    <col min="8437" max="8437" width="15.109375" style="21" customWidth="1"/>
    <col min="8438" max="8684" width="8.88671875" style="21"/>
    <col min="8685" max="8685" width="7.5546875" style="21" customWidth="1"/>
    <col min="8686" max="8686" width="40.33203125" style="21" customWidth="1"/>
    <col min="8687" max="8687" width="14.33203125" style="21" customWidth="1"/>
    <col min="8688" max="8688" width="13.44140625" style="21" customWidth="1"/>
    <col min="8689" max="8689" width="13.109375" style="21" customWidth="1"/>
    <col min="8690" max="8692" width="0" style="21" hidden="1" customWidth="1"/>
    <col min="8693" max="8693" width="15.109375" style="21" customWidth="1"/>
    <col min="8694" max="8940" width="8.88671875" style="21"/>
    <col min="8941" max="8941" width="7.5546875" style="21" customWidth="1"/>
    <col min="8942" max="8942" width="40.33203125" style="21" customWidth="1"/>
    <col min="8943" max="8943" width="14.33203125" style="21" customWidth="1"/>
    <col min="8944" max="8944" width="13.44140625" style="21" customWidth="1"/>
    <col min="8945" max="8945" width="13.109375" style="21" customWidth="1"/>
    <col min="8946" max="8948" width="0" style="21" hidden="1" customWidth="1"/>
    <col min="8949" max="8949" width="15.109375" style="21" customWidth="1"/>
    <col min="8950" max="9196" width="8.88671875" style="21"/>
    <col min="9197" max="9197" width="7.5546875" style="21" customWidth="1"/>
    <col min="9198" max="9198" width="40.33203125" style="21" customWidth="1"/>
    <col min="9199" max="9199" width="14.33203125" style="21" customWidth="1"/>
    <col min="9200" max="9200" width="13.44140625" style="21" customWidth="1"/>
    <col min="9201" max="9201" width="13.109375" style="21" customWidth="1"/>
    <col min="9202" max="9204" width="0" style="21" hidden="1" customWidth="1"/>
    <col min="9205" max="9205" width="15.109375" style="21" customWidth="1"/>
    <col min="9206" max="9452" width="8.88671875" style="21"/>
    <col min="9453" max="9453" width="7.5546875" style="21" customWidth="1"/>
    <col min="9454" max="9454" width="40.33203125" style="21" customWidth="1"/>
    <col min="9455" max="9455" width="14.33203125" style="21" customWidth="1"/>
    <col min="9456" max="9456" width="13.44140625" style="21" customWidth="1"/>
    <col min="9457" max="9457" width="13.109375" style="21" customWidth="1"/>
    <col min="9458" max="9460" width="0" style="21" hidden="1" customWidth="1"/>
    <col min="9461" max="9461" width="15.109375" style="21" customWidth="1"/>
    <col min="9462" max="9708" width="8.88671875" style="21"/>
    <col min="9709" max="9709" width="7.5546875" style="21" customWidth="1"/>
    <col min="9710" max="9710" width="40.33203125" style="21" customWidth="1"/>
    <col min="9711" max="9711" width="14.33203125" style="21" customWidth="1"/>
    <col min="9712" max="9712" width="13.44140625" style="21" customWidth="1"/>
    <col min="9713" max="9713" width="13.109375" style="21" customWidth="1"/>
    <col min="9714" max="9716" width="0" style="21" hidden="1" customWidth="1"/>
    <col min="9717" max="9717" width="15.109375" style="21" customWidth="1"/>
    <col min="9718" max="9964" width="8.88671875" style="21"/>
    <col min="9965" max="9965" width="7.5546875" style="21" customWidth="1"/>
    <col min="9966" max="9966" width="40.33203125" style="21" customWidth="1"/>
    <col min="9967" max="9967" width="14.33203125" style="21" customWidth="1"/>
    <col min="9968" max="9968" width="13.44140625" style="21" customWidth="1"/>
    <col min="9969" max="9969" width="13.109375" style="21" customWidth="1"/>
    <col min="9970" max="9972" width="0" style="21" hidden="1" customWidth="1"/>
    <col min="9973" max="9973" width="15.109375" style="21" customWidth="1"/>
    <col min="9974" max="10220" width="8.88671875" style="21"/>
    <col min="10221" max="10221" width="7.5546875" style="21" customWidth="1"/>
    <col min="10222" max="10222" width="40.33203125" style="21" customWidth="1"/>
    <col min="10223" max="10223" width="14.33203125" style="21" customWidth="1"/>
    <col min="10224" max="10224" width="13.44140625" style="21" customWidth="1"/>
    <col min="10225" max="10225" width="13.109375" style="21" customWidth="1"/>
    <col min="10226" max="10228" width="0" style="21" hidden="1" customWidth="1"/>
    <col min="10229" max="10229" width="15.109375" style="21" customWidth="1"/>
    <col min="10230" max="10476" width="8.88671875" style="21"/>
    <col min="10477" max="10477" width="7.5546875" style="21" customWidth="1"/>
    <col min="10478" max="10478" width="40.33203125" style="21" customWidth="1"/>
    <col min="10479" max="10479" width="14.33203125" style="21" customWidth="1"/>
    <col min="10480" max="10480" width="13.44140625" style="21" customWidth="1"/>
    <col min="10481" max="10481" width="13.109375" style="21" customWidth="1"/>
    <col min="10482" max="10484" width="0" style="21" hidden="1" customWidth="1"/>
    <col min="10485" max="10485" width="15.109375" style="21" customWidth="1"/>
    <col min="10486" max="10732" width="8.88671875" style="21"/>
    <col min="10733" max="10733" width="7.5546875" style="21" customWidth="1"/>
    <col min="10734" max="10734" width="40.33203125" style="21" customWidth="1"/>
    <col min="10735" max="10735" width="14.33203125" style="21" customWidth="1"/>
    <col min="10736" max="10736" width="13.44140625" style="21" customWidth="1"/>
    <col min="10737" max="10737" width="13.109375" style="21" customWidth="1"/>
    <col min="10738" max="10740" width="0" style="21" hidden="1" customWidth="1"/>
    <col min="10741" max="10741" width="15.109375" style="21" customWidth="1"/>
    <col min="10742" max="10988" width="8.88671875" style="21"/>
    <col min="10989" max="10989" width="7.5546875" style="21" customWidth="1"/>
    <col min="10990" max="10990" width="40.33203125" style="21" customWidth="1"/>
    <col min="10991" max="10991" width="14.33203125" style="21" customWidth="1"/>
    <col min="10992" max="10992" width="13.44140625" style="21" customWidth="1"/>
    <col min="10993" max="10993" width="13.109375" style="21" customWidth="1"/>
    <col min="10994" max="10996" width="0" style="21" hidden="1" customWidth="1"/>
    <col min="10997" max="10997" width="15.109375" style="21" customWidth="1"/>
    <col min="10998" max="11244" width="8.88671875" style="21"/>
    <col min="11245" max="11245" width="7.5546875" style="21" customWidth="1"/>
    <col min="11246" max="11246" width="40.33203125" style="21" customWidth="1"/>
    <col min="11247" max="11247" width="14.33203125" style="21" customWidth="1"/>
    <col min="11248" max="11248" width="13.44140625" style="21" customWidth="1"/>
    <col min="11249" max="11249" width="13.109375" style="21" customWidth="1"/>
    <col min="11250" max="11252" width="0" style="21" hidden="1" customWidth="1"/>
    <col min="11253" max="11253" width="15.109375" style="21" customWidth="1"/>
    <col min="11254" max="11500" width="8.88671875" style="21"/>
    <col min="11501" max="11501" width="7.5546875" style="21" customWidth="1"/>
    <col min="11502" max="11502" width="40.33203125" style="21" customWidth="1"/>
    <col min="11503" max="11503" width="14.33203125" style="21" customWidth="1"/>
    <col min="11504" max="11504" width="13.44140625" style="21" customWidth="1"/>
    <col min="11505" max="11505" width="13.109375" style="21" customWidth="1"/>
    <col min="11506" max="11508" width="0" style="21" hidden="1" customWidth="1"/>
    <col min="11509" max="11509" width="15.109375" style="21" customWidth="1"/>
    <col min="11510" max="11756" width="8.88671875" style="21"/>
    <col min="11757" max="11757" width="7.5546875" style="21" customWidth="1"/>
    <col min="11758" max="11758" width="40.33203125" style="21" customWidth="1"/>
    <col min="11759" max="11759" width="14.33203125" style="21" customWidth="1"/>
    <col min="11760" max="11760" width="13.44140625" style="21" customWidth="1"/>
    <col min="11761" max="11761" width="13.109375" style="21" customWidth="1"/>
    <col min="11762" max="11764" width="0" style="21" hidden="1" customWidth="1"/>
    <col min="11765" max="11765" width="15.109375" style="21" customWidth="1"/>
    <col min="11766" max="12012" width="8.88671875" style="21"/>
    <col min="12013" max="12013" width="7.5546875" style="21" customWidth="1"/>
    <col min="12014" max="12014" width="40.33203125" style="21" customWidth="1"/>
    <col min="12015" max="12015" width="14.33203125" style="21" customWidth="1"/>
    <col min="12016" max="12016" width="13.44140625" style="21" customWidth="1"/>
    <col min="12017" max="12017" width="13.109375" style="21" customWidth="1"/>
    <col min="12018" max="12020" width="0" style="21" hidden="1" customWidth="1"/>
    <col min="12021" max="12021" width="15.109375" style="21" customWidth="1"/>
    <col min="12022" max="12268" width="8.88671875" style="21"/>
    <col min="12269" max="12269" width="7.5546875" style="21" customWidth="1"/>
    <col min="12270" max="12270" width="40.33203125" style="21" customWidth="1"/>
    <col min="12271" max="12271" width="14.33203125" style="21" customWidth="1"/>
    <col min="12272" max="12272" width="13.44140625" style="21" customWidth="1"/>
    <col min="12273" max="12273" width="13.109375" style="21" customWidth="1"/>
    <col min="12274" max="12276" width="0" style="21" hidden="1" customWidth="1"/>
    <col min="12277" max="12277" width="15.109375" style="21" customWidth="1"/>
    <col min="12278" max="12524" width="8.88671875" style="21"/>
    <col min="12525" max="12525" width="7.5546875" style="21" customWidth="1"/>
    <col min="12526" max="12526" width="40.33203125" style="21" customWidth="1"/>
    <col min="12527" max="12527" width="14.33203125" style="21" customWidth="1"/>
    <col min="12528" max="12528" width="13.44140625" style="21" customWidth="1"/>
    <col min="12529" max="12529" width="13.109375" style="21" customWidth="1"/>
    <col min="12530" max="12532" width="0" style="21" hidden="1" customWidth="1"/>
    <col min="12533" max="12533" width="15.109375" style="21" customWidth="1"/>
    <col min="12534" max="12780" width="8.88671875" style="21"/>
    <col min="12781" max="12781" width="7.5546875" style="21" customWidth="1"/>
    <col min="12782" max="12782" width="40.33203125" style="21" customWidth="1"/>
    <col min="12783" max="12783" width="14.33203125" style="21" customWidth="1"/>
    <col min="12784" max="12784" width="13.44140625" style="21" customWidth="1"/>
    <col min="12785" max="12785" width="13.109375" style="21" customWidth="1"/>
    <col min="12786" max="12788" width="0" style="21" hidden="1" customWidth="1"/>
    <col min="12789" max="12789" width="15.109375" style="21" customWidth="1"/>
    <col min="12790" max="13036" width="8.88671875" style="21"/>
    <col min="13037" max="13037" width="7.5546875" style="21" customWidth="1"/>
    <col min="13038" max="13038" width="40.33203125" style="21" customWidth="1"/>
    <col min="13039" max="13039" width="14.33203125" style="21" customWidth="1"/>
    <col min="13040" max="13040" width="13.44140625" style="21" customWidth="1"/>
    <col min="13041" max="13041" width="13.109375" style="21" customWidth="1"/>
    <col min="13042" max="13044" width="0" style="21" hidden="1" customWidth="1"/>
    <col min="13045" max="13045" width="15.109375" style="21" customWidth="1"/>
    <col min="13046" max="13292" width="8.88671875" style="21"/>
    <col min="13293" max="13293" width="7.5546875" style="21" customWidth="1"/>
    <col min="13294" max="13294" width="40.33203125" style="21" customWidth="1"/>
    <col min="13295" max="13295" width="14.33203125" style="21" customWidth="1"/>
    <col min="13296" max="13296" width="13.44140625" style="21" customWidth="1"/>
    <col min="13297" max="13297" width="13.109375" style="21" customWidth="1"/>
    <col min="13298" max="13300" width="0" style="21" hidden="1" customWidth="1"/>
    <col min="13301" max="13301" width="15.109375" style="21" customWidth="1"/>
    <col min="13302" max="13548" width="8.88671875" style="21"/>
    <col min="13549" max="13549" width="7.5546875" style="21" customWidth="1"/>
    <col min="13550" max="13550" width="40.33203125" style="21" customWidth="1"/>
    <col min="13551" max="13551" width="14.33203125" style="21" customWidth="1"/>
    <col min="13552" max="13552" width="13.44140625" style="21" customWidth="1"/>
    <col min="13553" max="13553" width="13.109375" style="21" customWidth="1"/>
    <col min="13554" max="13556" width="0" style="21" hidden="1" customWidth="1"/>
    <col min="13557" max="13557" width="15.109375" style="21" customWidth="1"/>
    <col min="13558" max="13804" width="8.88671875" style="21"/>
    <col min="13805" max="13805" width="7.5546875" style="21" customWidth="1"/>
    <col min="13806" max="13806" width="40.33203125" style="21" customWidth="1"/>
    <col min="13807" max="13807" width="14.33203125" style="21" customWidth="1"/>
    <col min="13808" max="13808" width="13.44140625" style="21" customWidth="1"/>
    <col min="13809" max="13809" width="13.109375" style="21" customWidth="1"/>
    <col min="13810" max="13812" width="0" style="21" hidden="1" customWidth="1"/>
    <col min="13813" max="13813" width="15.109375" style="21" customWidth="1"/>
    <col min="13814" max="14060" width="8.88671875" style="21"/>
    <col min="14061" max="14061" width="7.5546875" style="21" customWidth="1"/>
    <col min="14062" max="14062" width="40.33203125" style="21" customWidth="1"/>
    <col min="14063" max="14063" width="14.33203125" style="21" customWidth="1"/>
    <col min="14064" max="14064" width="13.44140625" style="21" customWidth="1"/>
    <col min="14065" max="14065" width="13.109375" style="21" customWidth="1"/>
    <col min="14066" max="14068" width="0" style="21" hidden="1" customWidth="1"/>
    <col min="14069" max="14069" width="15.109375" style="21" customWidth="1"/>
    <col min="14070" max="14316" width="8.88671875" style="21"/>
    <col min="14317" max="14317" width="7.5546875" style="21" customWidth="1"/>
    <col min="14318" max="14318" width="40.33203125" style="21" customWidth="1"/>
    <col min="14319" max="14319" width="14.33203125" style="21" customWidth="1"/>
    <col min="14320" max="14320" width="13.44140625" style="21" customWidth="1"/>
    <col min="14321" max="14321" width="13.109375" style="21" customWidth="1"/>
    <col min="14322" max="14324" width="0" style="21" hidden="1" customWidth="1"/>
    <col min="14325" max="14325" width="15.109375" style="21" customWidth="1"/>
    <col min="14326" max="14572" width="8.88671875" style="21"/>
    <col min="14573" max="14573" width="7.5546875" style="21" customWidth="1"/>
    <col min="14574" max="14574" width="40.33203125" style="21" customWidth="1"/>
    <col min="14575" max="14575" width="14.33203125" style="21" customWidth="1"/>
    <col min="14576" max="14576" width="13.44140625" style="21" customWidth="1"/>
    <col min="14577" max="14577" width="13.109375" style="21" customWidth="1"/>
    <col min="14578" max="14580" width="0" style="21" hidden="1" customWidth="1"/>
    <col min="14581" max="14581" width="15.109375" style="21" customWidth="1"/>
    <col min="14582" max="14828" width="8.88671875" style="21"/>
    <col min="14829" max="14829" width="7.5546875" style="21" customWidth="1"/>
    <col min="14830" max="14830" width="40.33203125" style="21" customWidth="1"/>
    <col min="14831" max="14831" width="14.33203125" style="21" customWidth="1"/>
    <col min="14832" max="14832" width="13.44140625" style="21" customWidth="1"/>
    <col min="14833" max="14833" width="13.109375" style="21" customWidth="1"/>
    <col min="14834" max="14836" width="0" style="21" hidden="1" customWidth="1"/>
    <col min="14837" max="14837" width="15.109375" style="21" customWidth="1"/>
    <col min="14838" max="15084" width="8.88671875" style="21"/>
    <col min="15085" max="15085" width="7.5546875" style="21" customWidth="1"/>
    <col min="15086" max="15086" width="40.33203125" style="21" customWidth="1"/>
    <col min="15087" max="15087" width="14.33203125" style="21" customWidth="1"/>
    <col min="15088" max="15088" width="13.44140625" style="21" customWidth="1"/>
    <col min="15089" max="15089" width="13.109375" style="21" customWidth="1"/>
    <col min="15090" max="15092" width="0" style="21" hidden="1" customWidth="1"/>
    <col min="15093" max="15093" width="15.109375" style="21" customWidth="1"/>
    <col min="15094" max="15340" width="8.88671875" style="21"/>
    <col min="15341" max="15341" width="7.5546875" style="21" customWidth="1"/>
    <col min="15342" max="15342" width="40.33203125" style="21" customWidth="1"/>
    <col min="15343" max="15343" width="14.33203125" style="21" customWidth="1"/>
    <col min="15344" max="15344" width="13.44140625" style="21" customWidth="1"/>
    <col min="15345" max="15345" width="13.109375" style="21" customWidth="1"/>
    <col min="15346" max="15348" width="0" style="21" hidden="1" customWidth="1"/>
    <col min="15349" max="15349" width="15.109375" style="21" customWidth="1"/>
    <col min="15350" max="15596" width="8.88671875" style="21"/>
    <col min="15597" max="15597" width="7.5546875" style="21" customWidth="1"/>
    <col min="15598" max="15598" width="40.33203125" style="21" customWidth="1"/>
    <col min="15599" max="15599" width="14.33203125" style="21" customWidth="1"/>
    <col min="15600" max="15600" width="13.44140625" style="21" customWidth="1"/>
    <col min="15601" max="15601" width="13.109375" style="21" customWidth="1"/>
    <col min="15602" max="15604" width="0" style="21" hidden="1" customWidth="1"/>
    <col min="15605" max="15605" width="15.109375" style="21" customWidth="1"/>
    <col min="15606" max="15852" width="8.88671875" style="21"/>
    <col min="15853" max="15853" width="7.5546875" style="21" customWidth="1"/>
    <col min="15854" max="15854" width="40.33203125" style="21" customWidth="1"/>
    <col min="15855" max="15855" width="14.33203125" style="21" customWidth="1"/>
    <col min="15856" max="15856" width="13.44140625" style="21" customWidth="1"/>
    <col min="15857" max="15857" width="13.109375" style="21" customWidth="1"/>
    <col min="15858" max="15860" width="0" style="21" hidden="1" customWidth="1"/>
    <col min="15861" max="15861" width="15.109375" style="21" customWidth="1"/>
    <col min="15862" max="16108" width="8.88671875" style="21"/>
    <col min="16109" max="16109" width="7.5546875" style="21" customWidth="1"/>
    <col min="16110" max="16110" width="40.33203125" style="21" customWidth="1"/>
    <col min="16111" max="16111" width="14.33203125" style="21" customWidth="1"/>
    <col min="16112" max="16112" width="13.44140625" style="21" customWidth="1"/>
    <col min="16113" max="16113" width="13.109375" style="21" customWidth="1"/>
    <col min="16114" max="16116" width="0" style="21" hidden="1" customWidth="1"/>
    <col min="16117" max="16117" width="15.109375" style="21" customWidth="1"/>
    <col min="16118" max="16376" width="8.88671875" style="21"/>
    <col min="16377" max="16384" width="9.109375" style="21" customWidth="1"/>
  </cols>
  <sheetData>
    <row r="1" spans="1:7">
      <c r="A1" s="16"/>
      <c r="C1" s="26"/>
      <c r="D1" s="26"/>
      <c r="E1" s="16" t="s">
        <v>35</v>
      </c>
    </row>
    <row r="2" spans="1:7">
      <c r="A2" s="16"/>
      <c r="C2" s="26"/>
      <c r="D2" s="26"/>
      <c r="E2" s="16" t="s">
        <v>59</v>
      </c>
    </row>
    <row r="3" spans="1:7">
      <c r="A3" s="16"/>
      <c r="C3" s="26"/>
      <c r="D3" s="26"/>
      <c r="E3" s="16" t="s">
        <v>60</v>
      </c>
    </row>
    <row r="5" spans="1:7" ht="14.4" customHeight="1">
      <c r="A5" s="359" t="s">
        <v>124</v>
      </c>
      <c r="B5" s="359"/>
      <c r="C5" s="359"/>
      <c r="D5" s="359"/>
      <c r="E5" s="359"/>
      <c r="F5" s="23"/>
      <c r="G5" s="23"/>
    </row>
    <row r="6" spans="1:7" ht="14.4" customHeight="1">
      <c r="A6" s="359" t="s">
        <v>764</v>
      </c>
      <c r="B6" s="359"/>
      <c r="C6" s="359"/>
      <c r="D6" s="359"/>
      <c r="E6" s="359"/>
      <c r="F6" s="23"/>
      <c r="G6" s="23"/>
    </row>
    <row r="7" spans="1:7" ht="14.4" customHeight="1">
      <c r="A7" s="359" t="s">
        <v>802</v>
      </c>
      <c r="B7" s="359"/>
      <c r="C7" s="359"/>
      <c r="D7" s="359"/>
      <c r="E7" s="359"/>
      <c r="F7" s="23"/>
      <c r="G7" s="23"/>
    </row>
    <row r="9" spans="1:7" ht="12.75" customHeight="1">
      <c r="A9" s="353" t="s">
        <v>125</v>
      </c>
      <c r="B9" s="356" t="s">
        <v>108</v>
      </c>
      <c r="C9" s="353" t="s">
        <v>410</v>
      </c>
      <c r="D9" s="353" t="s">
        <v>411</v>
      </c>
      <c r="E9" s="353" t="s">
        <v>412</v>
      </c>
      <c r="F9" s="353" t="s">
        <v>106</v>
      </c>
      <c r="G9" s="353" t="s">
        <v>107</v>
      </c>
    </row>
    <row r="10" spans="1:7">
      <c r="A10" s="355"/>
      <c r="B10" s="357"/>
      <c r="C10" s="355"/>
      <c r="D10" s="355"/>
      <c r="E10" s="355"/>
      <c r="F10" s="355"/>
      <c r="G10" s="355"/>
    </row>
    <row r="11" spans="1:7">
      <c r="A11" s="355"/>
      <c r="B11" s="357"/>
      <c r="C11" s="355"/>
      <c r="D11" s="355"/>
      <c r="E11" s="355"/>
      <c r="F11" s="355"/>
      <c r="G11" s="355"/>
    </row>
    <row r="12" spans="1:7">
      <c r="A12" s="354"/>
      <c r="B12" s="358"/>
      <c r="C12" s="354"/>
      <c r="D12" s="354"/>
      <c r="E12" s="354"/>
      <c r="F12" s="354"/>
      <c r="G12" s="354"/>
    </row>
    <row r="13" spans="1:7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29" t="s">
        <v>812</v>
      </c>
    </row>
    <row r="14" spans="1:7" ht="30.6" customHeight="1">
      <c r="A14" s="76" t="s">
        <v>121</v>
      </c>
      <c r="B14" s="77"/>
      <c r="C14" s="78">
        <v>1622119</v>
      </c>
      <c r="D14" s="78">
        <v>1622119</v>
      </c>
      <c r="E14" s="79">
        <v>1622119</v>
      </c>
      <c r="F14" s="224">
        <f>SUM(F15:F32)</f>
        <v>0</v>
      </c>
      <c r="G14" s="224">
        <f>C14+F14</f>
        <v>1622119</v>
      </c>
    </row>
    <row r="15" spans="1:7">
      <c r="A15" s="65" t="s">
        <v>118</v>
      </c>
      <c r="B15" s="89" t="s">
        <v>117</v>
      </c>
      <c r="C15" s="85">
        <v>1622119</v>
      </c>
      <c r="D15" s="85">
        <v>1622119</v>
      </c>
      <c r="E15" s="87">
        <v>1622119</v>
      </c>
      <c r="F15" s="67"/>
      <c r="G15" s="67">
        <f t="shared" ref="G15:G32" si="0">C15+F15</f>
        <v>1622119</v>
      </c>
    </row>
    <row r="16" spans="1:7">
      <c r="A16" s="98" t="s">
        <v>120</v>
      </c>
      <c r="B16" s="89" t="s">
        <v>119</v>
      </c>
      <c r="C16" s="85">
        <v>1622119</v>
      </c>
      <c r="D16" s="85">
        <v>1622119</v>
      </c>
      <c r="E16" s="87">
        <v>1622119</v>
      </c>
      <c r="F16" s="67"/>
      <c r="G16" s="67">
        <f t="shared" si="0"/>
        <v>1622119</v>
      </c>
    </row>
    <row r="17" spans="1:8" ht="30.6" customHeight="1">
      <c r="A17" s="80" t="s">
        <v>116</v>
      </c>
      <c r="B17" s="100"/>
      <c r="C17" s="74">
        <v>2048287</v>
      </c>
      <c r="D17" s="74">
        <v>1622119</v>
      </c>
      <c r="E17" s="81">
        <v>1622119</v>
      </c>
      <c r="F17" s="67"/>
      <c r="G17" s="67">
        <f t="shared" si="0"/>
        <v>2048287</v>
      </c>
      <c r="H17" s="84"/>
    </row>
    <row r="18" spans="1:8">
      <c r="A18" s="99" t="s">
        <v>109</v>
      </c>
      <c r="B18" s="89" t="s">
        <v>0</v>
      </c>
      <c r="C18" s="85">
        <v>6000</v>
      </c>
      <c r="D18" s="85">
        <v>6000</v>
      </c>
      <c r="E18" s="87">
        <v>6000</v>
      </c>
      <c r="F18" s="67"/>
      <c r="G18" s="67">
        <f t="shared" si="0"/>
        <v>6000</v>
      </c>
    </row>
    <row r="19" spans="1:8">
      <c r="A19" s="99" t="s">
        <v>110</v>
      </c>
      <c r="B19" s="90" t="s">
        <v>1</v>
      </c>
      <c r="C19" s="86">
        <v>1399788</v>
      </c>
      <c r="D19" s="86">
        <v>1266895</v>
      </c>
      <c r="E19" s="88">
        <v>1265495</v>
      </c>
      <c r="F19" s="67"/>
      <c r="G19" s="67">
        <f t="shared" si="0"/>
        <v>1399788</v>
      </c>
    </row>
    <row r="20" spans="1:8">
      <c r="A20" s="99"/>
      <c r="B20" s="90" t="s">
        <v>111</v>
      </c>
      <c r="C20" s="86">
        <v>122380</v>
      </c>
      <c r="D20" s="86">
        <v>115000</v>
      </c>
      <c r="E20" s="88">
        <v>115000</v>
      </c>
      <c r="F20" s="67"/>
      <c r="G20" s="67">
        <f t="shared" si="0"/>
        <v>122380</v>
      </c>
    </row>
    <row r="21" spans="1:8">
      <c r="A21" s="99"/>
      <c r="B21" s="90" t="s">
        <v>112</v>
      </c>
      <c r="C21" s="86">
        <v>19500</v>
      </c>
      <c r="D21" s="86">
        <v>16000</v>
      </c>
      <c r="E21" s="88">
        <v>16000</v>
      </c>
      <c r="F21" s="67"/>
      <c r="G21" s="67">
        <f t="shared" si="0"/>
        <v>19500</v>
      </c>
    </row>
    <row r="22" spans="1:8">
      <c r="A22" s="99"/>
      <c r="B22" s="90" t="s">
        <v>113</v>
      </c>
      <c r="C22" s="86">
        <v>13832</v>
      </c>
      <c r="D22" s="86">
        <v>11900</v>
      </c>
      <c r="E22" s="88">
        <v>11900</v>
      </c>
      <c r="F22" s="67"/>
      <c r="G22" s="67">
        <f t="shared" si="0"/>
        <v>13832</v>
      </c>
    </row>
    <row r="23" spans="1:8">
      <c r="A23" s="99"/>
      <c r="B23" s="90" t="s">
        <v>114</v>
      </c>
      <c r="C23" s="86">
        <v>122253</v>
      </c>
      <c r="D23" s="86">
        <v>131574</v>
      </c>
      <c r="E23" s="88">
        <v>132574</v>
      </c>
      <c r="F23" s="67"/>
      <c r="G23" s="67">
        <f t="shared" si="0"/>
        <v>122253</v>
      </c>
    </row>
    <row r="24" spans="1:8">
      <c r="A24" s="99"/>
      <c r="B24" s="90" t="s">
        <v>428</v>
      </c>
      <c r="C24" s="86">
        <v>1121823</v>
      </c>
      <c r="D24" s="86">
        <v>992421</v>
      </c>
      <c r="E24" s="88">
        <v>990021</v>
      </c>
      <c r="F24" s="67"/>
      <c r="G24" s="67"/>
    </row>
    <row r="25" spans="1:8">
      <c r="A25" s="99" t="s">
        <v>115</v>
      </c>
      <c r="B25" s="90" t="s">
        <v>2</v>
      </c>
      <c r="C25" s="86">
        <v>642499</v>
      </c>
      <c r="D25" s="86">
        <v>349224</v>
      </c>
      <c r="E25" s="88">
        <v>350624</v>
      </c>
      <c r="F25" s="67"/>
      <c r="G25" s="67">
        <f t="shared" si="0"/>
        <v>642499</v>
      </c>
    </row>
    <row r="26" spans="1:8">
      <c r="A26" s="99"/>
      <c r="B26" s="90" t="s">
        <v>111</v>
      </c>
      <c r="C26" s="86">
        <v>956</v>
      </c>
      <c r="D26" s="86">
        <v>1000</v>
      </c>
      <c r="E26" s="88">
        <v>1000</v>
      </c>
      <c r="F26" s="67"/>
      <c r="G26" s="67">
        <f t="shared" si="0"/>
        <v>956</v>
      </c>
    </row>
    <row r="27" spans="1:8">
      <c r="A27" s="99"/>
      <c r="B27" s="90" t="s">
        <v>112</v>
      </c>
      <c r="C27" s="86">
        <v>29136</v>
      </c>
      <c r="D27" s="86">
        <v>30621</v>
      </c>
      <c r="E27" s="94">
        <v>30621</v>
      </c>
      <c r="F27" s="67"/>
      <c r="G27" s="67">
        <f t="shared" si="0"/>
        <v>29136</v>
      </c>
    </row>
    <row r="28" spans="1:8">
      <c r="A28" s="99"/>
      <c r="B28" s="90" t="s">
        <v>113</v>
      </c>
      <c r="C28" s="93">
        <v>99078</v>
      </c>
      <c r="D28" s="93">
        <v>33500</v>
      </c>
      <c r="E28" s="95">
        <v>33500</v>
      </c>
      <c r="F28" s="67"/>
      <c r="G28" s="67">
        <f t="shared" si="0"/>
        <v>99078</v>
      </c>
    </row>
    <row r="29" spans="1:8">
      <c r="A29" s="99"/>
      <c r="B29" s="90" t="s">
        <v>114</v>
      </c>
      <c r="C29" s="86">
        <v>25000</v>
      </c>
      <c r="D29" s="86">
        <v>17000</v>
      </c>
      <c r="E29" s="88">
        <v>17000</v>
      </c>
      <c r="F29" s="67"/>
      <c r="G29" s="67">
        <f t="shared" si="0"/>
        <v>25000</v>
      </c>
    </row>
    <row r="30" spans="1:8">
      <c r="A30" s="99"/>
      <c r="B30" s="232" t="s">
        <v>428</v>
      </c>
      <c r="C30" s="233">
        <v>488329</v>
      </c>
      <c r="D30" s="86">
        <v>267103</v>
      </c>
      <c r="E30" s="88">
        <v>268503</v>
      </c>
      <c r="F30" s="67"/>
      <c r="G30" s="67"/>
    </row>
    <row r="31" spans="1:8" ht="30.6" customHeight="1">
      <c r="A31" s="80" t="s">
        <v>126</v>
      </c>
      <c r="B31" s="91"/>
      <c r="C31" s="75">
        <v>426168</v>
      </c>
      <c r="D31" s="93">
        <v>0</v>
      </c>
      <c r="E31" s="95">
        <v>0</v>
      </c>
      <c r="F31" s="67"/>
      <c r="G31" s="67">
        <f t="shared" si="0"/>
        <v>426168</v>
      </c>
    </row>
    <row r="32" spans="1:8">
      <c r="A32" s="82" t="s">
        <v>127</v>
      </c>
      <c r="B32" s="92" t="s">
        <v>122</v>
      </c>
      <c r="C32" s="83">
        <v>426168</v>
      </c>
      <c r="D32" s="96">
        <v>0</v>
      </c>
      <c r="E32" s="97">
        <v>0</v>
      </c>
      <c r="F32" s="225"/>
      <c r="G32" s="225">
        <f t="shared" si="0"/>
        <v>426168</v>
      </c>
    </row>
  </sheetData>
  <mergeCells count="10">
    <mergeCell ref="F9:F12"/>
    <mergeCell ref="G9:G12"/>
    <mergeCell ref="B9:B12"/>
    <mergeCell ref="C9:C12"/>
    <mergeCell ref="A5:E5"/>
    <mergeCell ref="A7:E7"/>
    <mergeCell ref="D9:D12"/>
    <mergeCell ref="E9:E12"/>
    <mergeCell ref="A9:A12"/>
    <mergeCell ref="A6:E6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K118"/>
  <sheetViews>
    <sheetView workbookViewId="0">
      <selection activeCell="H17" sqref="H17"/>
    </sheetView>
  </sheetViews>
  <sheetFormatPr defaultRowHeight="13.2" outlineLevelCol="1"/>
  <cols>
    <col min="1" max="1" width="7.5546875" style="21" customWidth="1"/>
    <col min="2" max="2" width="50" style="21" customWidth="1"/>
    <col min="3" max="5" width="14.44140625" style="21" customWidth="1"/>
    <col min="6" max="9" width="14.44140625" style="21" hidden="1" customWidth="1" outlineLevel="1"/>
    <col min="10" max="10" width="11" style="21" customWidth="1" collapsed="1"/>
    <col min="11" max="232" width="8.88671875" style="21"/>
    <col min="233" max="233" width="7.5546875" style="21" customWidth="1"/>
    <col min="234" max="234" width="40.33203125" style="21" customWidth="1"/>
    <col min="235" max="235" width="14.33203125" style="21" customWidth="1"/>
    <col min="236" max="236" width="13.44140625" style="21" customWidth="1"/>
    <col min="237" max="237" width="13.109375" style="21" customWidth="1"/>
    <col min="238" max="240" width="0" style="21" hidden="1" customWidth="1"/>
    <col min="241" max="241" width="15.109375" style="21" customWidth="1"/>
    <col min="242" max="488" width="8.88671875" style="21"/>
    <col min="489" max="489" width="7.5546875" style="21" customWidth="1"/>
    <col min="490" max="490" width="40.33203125" style="21" customWidth="1"/>
    <col min="491" max="491" width="14.33203125" style="21" customWidth="1"/>
    <col min="492" max="492" width="13.44140625" style="21" customWidth="1"/>
    <col min="493" max="493" width="13.109375" style="21" customWidth="1"/>
    <col min="494" max="496" width="0" style="21" hidden="1" customWidth="1"/>
    <col min="497" max="497" width="15.109375" style="21" customWidth="1"/>
    <col min="498" max="744" width="8.88671875" style="21"/>
    <col min="745" max="745" width="7.5546875" style="21" customWidth="1"/>
    <col min="746" max="746" width="40.33203125" style="21" customWidth="1"/>
    <col min="747" max="747" width="14.33203125" style="21" customWidth="1"/>
    <col min="748" max="748" width="13.44140625" style="21" customWidth="1"/>
    <col min="749" max="749" width="13.109375" style="21" customWidth="1"/>
    <col min="750" max="752" width="0" style="21" hidden="1" customWidth="1"/>
    <col min="753" max="753" width="15.109375" style="21" customWidth="1"/>
    <col min="754" max="1000" width="8.88671875" style="21"/>
    <col min="1001" max="1001" width="7.5546875" style="21" customWidth="1"/>
    <col min="1002" max="1002" width="40.33203125" style="21" customWidth="1"/>
    <col min="1003" max="1003" width="14.33203125" style="21" customWidth="1"/>
    <col min="1004" max="1004" width="13.44140625" style="21" customWidth="1"/>
    <col min="1005" max="1005" width="13.109375" style="21" customWidth="1"/>
    <col min="1006" max="1008" width="0" style="21" hidden="1" customWidth="1"/>
    <col min="1009" max="1009" width="15.109375" style="21" customWidth="1"/>
    <col min="1010" max="1256" width="8.88671875" style="21"/>
    <col min="1257" max="1257" width="7.5546875" style="21" customWidth="1"/>
    <col min="1258" max="1258" width="40.33203125" style="21" customWidth="1"/>
    <col min="1259" max="1259" width="14.33203125" style="21" customWidth="1"/>
    <col min="1260" max="1260" width="13.44140625" style="21" customWidth="1"/>
    <col min="1261" max="1261" width="13.109375" style="21" customWidth="1"/>
    <col min="1262" max="1264" width="0" style="21" hidden="1" customWidth="1"/>
    <col min="1265" max="1265" width="15.109375" style="21" customWidth="1"/>
    <col min="1266" max="1512" width="8.88671875" style="21"/>
    <col min="1513" max="1513" width="7.5546875" style="21" customWidth="1"/>
    <col min="1514" max="1514" width="40.33203125" style="21" customWidth="1"/>
    <col min="1515" max="1515" width="14.33203125" style="21" customWidth="1"/>
    <col min="1516" max="1516" width="13.44140625" style="21" customWidth="1"/>
    <col min="1517" max="1517" width="13.109375" style="21" customWidth="1"/>
    <col min="1518" max="1520" width="0" style="21" hidden="1" customWidth="1"/>
    <col min="1521" max="1521" width="15.109375" style="21" customWidth="1"/>
    <col min="1522" max="1768" width="8.88671875" style="21"/>
    <col min="1769" max="1769" width="7.5546875" style="21" customWidth="1"/>
    <col min="1770" max="1770" width="40.33203125" style="21" customWidth="1"/>
    <col min="1771" max="1771" width="14.33203125" style="21" customWidth="1"/>
    <col min="1772" max="1772" width="13.44140625" style="21" customWidth="1"/>
    <col min="1773" max="1773" width="13.109375" style="21" customWidth="1"/>
    <col min="1774" max="1776" width="0" style="21" hidden="1" customWidth="1"/>
    <col min="1777" max="1777" width="15.109375" style="21" customWidth="1"/>
    <col min="1778" max="2024" width="8.88671875" style="21"/>
    <col min="2025" max="2025" width="7.5546875" style="21" customWidth="1"/>
    <col min="2026" max="2026" width="40.33203125" style="21" customWidth="1"/>
    <col min="2027" max="2027" width="14.33203125" style="21" customWidth="1"/>
    <col min="2028" max="2028" width="13.44140625" style="21" customWidth="1"/>
    <col min="2029" max="2029" width="13.109375" style="21" customWidth="1"/>
    <col min="2030" max="2032" width="0" style="21" hidden="1" customWidth="1"/>
    <col min="2033" max="2033" width="15.109375" style="21" customWidth="1"/>
    <col min="2034" max="2280" width="8.88671875" style="21"/>
    <col min="2281" max="2281" width="7.5546875" style="21" customWidth="1"/>
    <col min="2282" max="2282" width="40.33203125" style="21" customWidth="1"/>
    <col min="2283" max="2283" width="14.33203125" style="21" customWidth="1"/>
    <col min="2284" max="2284" width="13.44140625" style="21" customWidth="1"/>
    <col min="2285" max="2285" width="13.109375" style="21" customWidth="1"/>
    <col min="2286" max="2288" width="0" style="21" hidden="1" customWidth="1"/>
    <col min="2289" max="2289" width="15.109375" style="21" customWidth="1"/>
    <col min="2290" max="2536" width="8.88671875" style="21"/>
    <col min="2537" max="2537" width="7.5546875" style="21" customWidth="1"/>
    <col min="2538" max="2538" width="40.33203125" style="21" customWidth="1"/>
    <col min="2539" max="2539" width="14.33203125" style="21" customWidth="1"/>
    <col min="2540" max="2540" width="13.44140625" style="21" customWidth="1"/>
    <col min="2541" max="2541" width="13.109375" style="21" customWidth="1"/>
    <col min="2542" max="2544" width="0" style="21" hidden="1" customWidth="1"/>
    <col min="2545" max="2545" width="15.109375" style="21" customWidth="1"/>
    <col min="2546" max="2792" width="8.88671875" style="21"/>
    <col min="2793" max="2793" width="7.5546875" style="21" customWidth="1"/>
    <col min="2794" max="2794" width="40.33203125" style="21" customWidth="1"/>
    <col min="2795" max="2795" width="14.33203125" style="21" customWidth="1"/>
    <col min="2796" max="2796" width="13.44140625" style="21" customWidth="1"/>
    <col min="2797" max="2797" width="13.109375" style="21" customWidth="1"/>
    <col min="2798" max="2800" width="0" style="21" hidden="1" customWidth="1"/>
    <col min="2801" max="2801" width="15.109375" style="21" customWidth="1"/>
    <col min="2802" max="3048" width="8.88671875" style="21"/>
    <col min="3049" max="3049" width="7.5546875" style="21" customWidth="1"/>
    <col min="3050" max="3050" width="40.33203125" style="21" customWidth="1"/>
    <col min="3051" max="3051" width="14.33203125" style="21" customWidth="1"/>
    <col min="3052" max="3052" width="13.44140625" style="21" customWidth="1"/>
    <col min="3053" max="3053" width="13.109375" style="21" customWidth="1"/>
    <col min="3054" max="3056" width="0" style="21" hidden="1" customWidth="1"/>
    <col min="3057" max="3057" width="15.109375" style="21" customWidth="1"/>
    <col min="3058" max="3304" width="8.88671875" style="21"/>
    <col min="3305" max="3305" width="7.5546875" style="21" customWidth="1"/>
    <col min="3306" max="3306" width="40.33203125" style="21" customWidth="1"/>
    <col min="3307" max="3307" width="14.33203125" style="21" customWidth="1"/>
    <col min="3308" max="3308" width="13.44140625" style="21" customWidth="1"/>
    <col min="3309" max="3309" width="13.109375" style="21" customWidth="1"/>
    <col min="3310" max="3312" width="0" style="21" hidden="1" customWidth="1"/>
    <col min="3313" max="3313" width="15.109375" style="21" customWidth="1"/>
    <col min="3314" max="3560" width="8.88671875" style="21"/>
    <col min="3561" max="3561" width="7.5546875" style="21" customWidth="1"/>
    <col min="3562" max="3562" width="40.33203125" style="21" customWidth="1"/>
    <col min="3563" max="3563" width="14.33203125" style="21" customWidth="1"/>
    <col min="3564" max="3564" width="13.44140625" style="21" customWidth="1"/>
    <col min="3565" max="3565" width="13.109375" style="21" customWidth="1"/>
    <col min="3566" max="3568" width="0" style="21" hidden="1" customWidth="1"/>
    <col min="3569" max="3569" width="15.109375" style="21" customWidth="1"/>
    <col min="3570" max="3816" width="8.88671875" style="21"/>
    <col min="3817" max="3817" width="7.5546875" style="21" customWidth="1"/>
    <col min="3818" max="3818" width="40.33203125" style="21" customWidth="1"/>
    <col min="3819" max="3819" width="14.33203125" style="21" customWidth="1"/>
    <col min="3820" max="3820" width="13.44140625" style="21" customWidth="1"/>
    <col min="3821" max="3821" width="13.109375" style="21" customWidth="1"/>
    <col min="3822" max="3824" width="0" style="21" hidden="1" customWidth="1"/>
    <col min="3825" max="3825" width="15.109375" style="21" customWidth="1"/>
    <col min="3826" max="4072" width="8.88671875" style="21"/>
    <col min="4073" max="4073" width="7.5546875" style="21" customWidth="1"/>
    <col min="4074" max="4074" width="40.33203125" style="21" customWidth="1"/>
    <col min="4075" max="4075" width="14.33203125" style="21" customWidth="1"/>
    <col min="4076" max="4076" width="13.44140625" style="21" customWidth="1"/>
    <col min="4077" max="4077" width="13.109375" style="21" customWidth="1"/>
    <col min="4078" max="4080" width="0" style="21" hidden="1" customWidth="1"/>
    <col min="4081" max="4081" width="15.109375" style="21" customWidth="1"/>
    <col min="4082" max="4328" width="8.88671875" style="21"/>
    <col min="4329" max="4329" width="7.5546875" style="21" customWidth="1"/>
    <col min="4330" max="4330" width="40.33203125" style="21" customWidth="1"/>
    <col min="4331" max="4331" width="14.33203125" style="21" customWidth="1"/>
    <col min="4332" max="4332" width="13.44140625" style="21" customWidth="1"/>
    <col min="4333" max="4333" width="13.109375" style="21" customWidth="1"/>
    <col min="4334" max="4336" width="0" style="21" hidden="1" customWidth="1"/>
    <col min="4337" max="4337" width="15.109375" style="21" customWidth="1"/>
    <col min="4338" max="4584" width="8.88671875" style="21"/>
    <col min="4585" max="4585" width="7.5546875" style="21" customWidth="1"/>
    <col min="4586" max="4586" width="40.33203125" style="21" customWidth="1"/>
    <col min="4587" max="4587" width="14.33203125" style="21" customWidth="1"/>
    <col min="4588" max="4588" width="13.44140625" style="21" customWidth="1"/>
    <col min="4589" max="4589" width="13.109375" style="21" customWidth="1"/>
    <col min="4590" max="4592" width="0" style="21" hidden="1" customWidth="1"/>
    <col min="4593" max="4593" width="15.109375" style="21" customWidth="1"/>
    <col min="4594" max="4840" width="8.88671875" style="21"/>
    <col min="4841" max="4841" width="7.5546875" style="21" customWidth="1"/>
    <col min="4842" max="4842" width="40.33203125" style="21" customWidth="1"/>
    <col min="4843" max="4843" width="14.33203125" style="21" customWidth="1"/>
    <col min="4844" max="4844" width="13.44140625" style="21" customWidth="1"/>
    <col min="4845" max="4845" width="13.109375" style="21" customWidth="1"/>
    <col min="4846" max="4848" width="0" style="21" hidden="1" customWidth="1"/>
    <col min="4849" max="4849" width="15.109375" style="21" customWidth="1"/>
    <col min="4850" max="5096" width="8.88671875" style="21"/>
    <col min="5097" max="5097" width="7.5546875" style="21" customWidth="1"/>
    <col min="5098" max="5098" width="40.33203125" style="21" customWidth="1"/>
    <col min="5099" max="5099" width="14.33203125" style="21" customWidth="1"/>
    <col min="5100" max="5100" width="13.44140625" style="21" customWidth="1"/>
    <col min="5101" max="5101" width="13.109375" style="21" customWidth="1"/>
    <col min="5102" max="5104" width="0" style="21" hidden="1" customWidth="1"/>
    <col min="5105" max="5105" width="15.109375" style="21" customWidth="1"/>
    <col min="5106" max="5352" width="8.88671875" style="21"/>
    <col min="5353" max="5353" width="7.5546875" style="21" customWidth="1"/>
    <col min="5354" max="5354" width="40.33203125" style="21" customWidth="1"/>
    <col min="5355" max="5355" width="14.33203125" style="21" customWidth="1"/>
    <col min="5356" max="5356" width="13.44140625" style="21" customWidth="1"/>
    <col min="5357" max="5357" width="13.109375" style="21" customWidth="1"/>
    <col min="5358" max="5360" width="0" style="21" hidden="1" customWidth="1"/>
    <col min="5361" max="5361" width="15.109375" style="21" customWidth="1"/>
    <col min="5362" max="5608" width="8.88671875" style="21"/>
    <col min="5609" max="5609" width="7.5546875" style="21" customWidth="1"/>
    <col min="5610" max="5610" width="40.33203125" style="21" customWidth="1"/>
    <col min="5611" max="5611" width="14.33203125" style="21" customWidth="1"/>
    <col min="5612" max="5612" width="13.44140625" style="21" customWidth="1"/>
    <col min="5613" max="5613" width="13.109375" style="21" customWidth="1"/>
    <col min="5614" max="5616" width="0" style="21" hidden="1" customWidth="1"/>
    <col min="5617" max="5617" width="15.109375" style="21" customWidth="1"/>
    <col min="5618" max="5864" width="8.88671875" style="21"/>
    <col min="5865" max="5865" width="7.5546875" style="21" customWidth="1"/>
    <col min="5866" max="5866" width="40.33203125" style="21" customWidth="1"/>
    <col min="5867" max="5867" width="14.33203125" style="21" customWidth="1"/>
    <col min="5868" max="5868" width="13.44140625" style="21" customWidth="1"/>
    <col min="5869" max="5869" width="13.109375" style="21" customWidth="1"/>
    <col min="5870" max="5872" width="0" style="21" hidden="1" customWidth="1"/>
    <col min="5873" max="5873" width="15.109375" style="21" customWidth="1"/>
    <col min="5874" max="6120" width="8.88671875" style="21"/>
    <col min="6121" max="6121" width="7.5546875" style="21" customWidth="1"/>
    <col min="6122" max="6122" width="40.33203125" style="21" customWidth="1"/>
    <col min="6123" max="6123" width="14.33203125" style="21" customWidth="1"/>
    <col min="6124" max="6124" width="13.44140625" style="21" customWidth="1"/>
    <col min="6125" max="6125" width="13.109375" style="21" customWidth="1"/>
    <col min="6126" max="6128" width="0" style="21" hidden="1" customWidth="1"/>
    <col min="6129" max="6129" width="15.109375" style="21" customWidth="1"/>
    <col min="6130" max="6376" width="8.88671875" style="21"/>
    <col min="6377" max="6377" width="7.5546875" style="21" customWidth="1"/>
    <col min="6378" max="6378" width="40.33203125" style="21" customWidth="1"/>
    <col min="6379" max="6379" width="14.33203125" style="21" customWidth="1"/>
    <col min="6380" max="6380" width="13.44140625" style="21" customWidth="1"/>
    <col min="6381" max="6381" width="13.109375" style="21" customWidth="1"/>
    <col min="6382" max="6384" width="0" style="21" hidden="1" customWidth="1"/>
    <col min="6385" max="6385" width="15.109375" style="21" customWidth="1"/>
    <col min="6386" max="6632" width="8.88671875" style="21"/>
    <col min="6633" max="6633" width="7.5546875" style="21" customWidth="1"/>
    <col min="6634" max="6634" width="40.33203125" style="21" customWidth="1"/>
    <col min="6635" max="6635" width="14.33203125" style="21" customWidth="1"/>
    <col min="6636" max="6636" width="13.44140625" style="21" customWidth="1"/>
    <col min="6637" max="6637" width="13.109375" style="21" customWidth="1"/>
    <col min="6638" max="6640" width="0" style="21" hidden="1" customWidth="1"/>
    <col min="6641" max="6641" width="15.109375" style="21" customWidth="1"/>
    <col min="6642" max="6888" width="8.88671875" style="21"/>
    <col min="6889" max="6889" width="7.5546875" style="21" customWidth="1"/>
    <col min="6890" max="6890" width="40.33203125" style="21" customWidth="1"/>
    <col min="6891" max="6891" width="14.33203125" style="21" customWidth="1"/>
    <col min="6892" max="6892" width="13.44140625" style="21" customWidth="1"/>
    <col min="6893" max="6893" width="13.109375" style="21" customWidth="1"/>
    <col min="6894" max="6896" width="0" style="21" hidden="1" customWidth="1"/>
    <col min="6897" max="6897" width="15.109375" style="21" customWidth="1"/>
    <col min="6898" max="7144" width="8.88671875" style="21"/>
    <col min="7145" max="7145" width="7.5546875" style="21" customWidth="1"/>
    <col min="7146" max="7146" width="40.33203125" style="21" customWidth="1"/>
    <col min="7147" max="7147" width="14.33203125" style="21" customWidth="1"/>
    <col min="7148" max="7148" width="13.44140625" style="21" customWidth="1"/>
    <col min="7149" max="7149" width="13.109375" style="21" customWidth="1"/>
    <col min="7150" max="7152" width="0" style="21" hidden="1" customWidth="1"/>
    <col min="7153" max="7153" width="15.109375" style="21" customWidth="1"/>
    <col min="7154" max="7400" width="8.88671875" style="21"/>
    <col min="7401" max="7401" width="7.5546875" style="21" customWidth="1"/>
    <col min="7402" max="7402" width="40.33203125" style="21" customWidth="1"/>
    <col min="7403" max="7403" width="14.33203125" style="21" customWidth="1"/>
    <col min="7404" max="7404" width="13.44140625" style="21" customWidth="1"/>
    <col min="7405" max="7405" width="13.109375" style="21" customWidth="1"/>
    <col min="7406" max="7408" width="0" style="21" hidden="1" customWidth="1"/>
    <col min="7409" max="7409" width="15.109375" style="21" customWidth="1"/>
    <col min="7410" max="7656" width="8.88671875" style="21"/>
    <col min="7657" max="7657" width="7.5546875" style="21" customWidth="1"/>
    <col min="7658" max="7658" width="40.33203125" style="21" customWidth="1"/>
    <col min="7659" max="7659" width="14.33203125" style="21" customWidth="1"/>
    <col min="7660" max="7660" width="13.44140625" style="21" customWidth="1"/>
    <col min="7661" max="7661" width="13.109375" style="21" customWidth="1"/>
    <col min="7662" max="7664" width="0" style="21" hidden="1" customWidth="1"/>
    <col min="7665" max="7665" width="15.109375" style="21" customWidth="1"/>
    <col min="7666" max="7912" width="8.88671875" style="21"/>
    <col min="7913" max="7913" width="7.5546875" style="21" customWidth="1"/>
    <col min="7914" max="7914" width="40.33203125" style="21" customWidth="1"/>
    <col min="7915" max="7915" width="14.33203125" style="21" customWidth="1"/>
    <col min="7916" max="7916" width="13.44140625" style="21" customWidth="1"/>
    <col min="7917" max="7917" width="13.109375" style="21" customWidth="1"/>
    <col min="7918" max="7920" width="0" style="21" hidden="1" customWidth="1"/>
    <col min="7921" max="7921" width="15.109375" style="21" customWidth="1"/>
    <col min="7922" max="8168" width="8.88671875" style="21"/>
    <col min="8169" max="8169" width="7.5546875" style="21" customWidth="1"/>
    <col min="8170" max="8170" width="40.33203125" style="21" customWidth="1"/>
    <col min="8171" max="8171" width="14.33203125" style="21" customWidth="1"/>
    <col min="8172" max="8172" width="13.44140625" style="21" customWidth="1"/>
    <col min="8173" max="8173" width="13.109375" style="21" customWidth="1"/>
    <col min="8174" max="8176" width="0" style="21" hidden="1" customWidth="1"/>
    <col min="8177" max="8177" width="15.109375" style="21" customWidth="1"/>
    <col min="8178" max="8424" width="8.88671875" style="21"/>
    <col min="8425" max="8425" width="7.5546875" style="21" customWidth="1"/>
    <col min="8426" max="8426" width="40.33203125" style="21" customWidth="1"/>
    <col min="8427" max="8427" width="14.33203125" style="21" customWidth="1"/>
    <col min="8428" max="8428" width="13.44140625" style="21" customWidth="1"/>
    <col min="8429" max="8429" width="13.109375" style="21" customWidth="1"/>
    <col min="8430" max="8432" width="0" style="21" hidden="1" customWidth="1"/>
    <col min="8433" max="8433" width="15.109375" style="21" customWidth="1"/>
    <col min="8434" max="8680" width="8.88671875" style="21"/>
    <col min="8681" max="8681" width="7.5546875" style="21" customWidth="1"/>
    <col min="8682" max="8682" width="40.33203125" style="21" customWidth="1"/>
    <col min="8683" max="8683" width="14.33203125" style="21" customWidth="1"/>
    <col min="8684" max="8684" width="13.44140625" style="21" customWidth="1"/>
    <col min="8685" max="8685" width="13.109375" style="21" customWidth="1"/>
    <col min="8686" max="8688" width="0" style="21" hidden="1" customWidth="1"/>
    <col min="8689" max="8689" width="15.109375" style="21" customWidth="1"/>
    <col min="8690" max="8936" width="8.88671875" style="21"/>
    <col min="8937" max="8937" width="7.5546875" style="21" customWidth="1"/>
    <col min="8938" max="8938" width="40.33203125" style="21" customWidth="1"/>
    <col min="8939" max="8939" width="14.33203125" style="21" customWidth="1"/>
    <col min="8940" max="8940" width="13.44140625" style="21" customWidth="1"/>
    <col min="8941" max="8941" width="13.109375" style="21" customWidth="1"/>
    <col min="8942" max="8944" width="0" style="21" hidden="1" customWidth="1"/>
    <col min="8945" max="8945" width="15.109375" style="21" customWidth="1"/>
    <col min="8946" max="9192" width="8.88671875" style="21"/>
    <col min="9193" max="9193" width="7.5546875" style="21" customWidth="1"/>
    <col min="9194" max="9194" width="40.33203125" style="21" customWidth="1"/>
    <col min="9195" max="9195" width="14.33203125" style="21" customWidth="1"/>
    <col min="9196" max="9196" width="13.44140625" style="21" customWidth="1"/>
    <col min="9197" max="9197" width="13.109375" style="21" customWidth="1"/>
    <col min="9198" max="9200" width="0" style="21" hidden="1" customWidth="1"/>
    <col min="9201" max="9201" width="15.109375" style="21" customWidth="1"/>
    <col min="9202" max="9448" width="8.88671875" style="21"/>
    <col min="9449" max="9449" width="7.5546875" style="21" customWidth="1"/>
    <col min="9450" max="9450" width="40.33203125" style="21" customWidth="1"/>
    <col min="9451" max="9451" width="14.33203125" style="21" customWidth="1"/>
    <col min="9452" max="9452" width="13.44140625" style="21" customWidth="1"/>
    <col min="9453" max="9453" width="13.109375" style="21" customWidth="1"/>
    <col min="9454" max="9456" width="0" style="21" hidden="1" customWidth="1"/>
    <col min="9457" max="9457" width="15.109375" style="21" customWidth="1"/>
    <col min="9458" max="9704" width="8.88671875" style="21"/>
    <col min="9705" max="9705" width="7.5546875" style="21" customWidth="1"/>
    <col min="9706" max="9706" width="40.33203125" style="21" customWidth="1"/>
    <col min="9707" max="9707" width="14.33203125" style="21" customWidth="1"/>
    <col min="9708" max="9708" width="13.44140625" style="21" customWidth="1"/>
    <col min="9709" max="9709" width="13.109375" style="21" customWidth="1"/>
    <col min="9710" max="9712" width="0" style="21" hidden="1" customWidth="1"/>
    <col min="9713" max="9713" width="15.109375" style="21" customWidth="1"/>
    <col min="9714" max="9960" width="8.88671875" style="21"/>
    <col min="9961" max="9961" width="7.5546875" style="21" customWidth="1"/>
    <col min="9962" max="9962" width="40.33203125" style="21" customWidth="1"/>
    <col min="9963" max="9963" width="14.33203125" style="21" customWidth="1"/>
    <col min="9964" max="9964" width="13.44140625" style="21" customWidth="1"/>
    <col min="9965" max="9965" width="13.109375" style="21" customWidth="1"/>
    <col min="9966" max="9968" width="0" style="21" hidden="1" customWidth="1"/>
    <col min="9969" max="9969" width="15.109375" style="21" customWidth="1"/>
    <col min="9970" max="10216" width="8.88671875" style="21"/>
    <col min="10217" max="10217" width="7.5546875" style="21" customWidth="1"/>
    <col min="10218" max="10218" width="40.33203125" style="21" customWidth="1"/>
    <col min="10219" max="10219" width="14.33203125" style="21" customWidth="1"/>
    <col min="10220" max="10220" width="13.44140625" style="21" customWidth="1"/>
    <col min="10221" max="10221" width="13.109375" style="21" customWidth="1"/>
    <col min="10222" max="10224" width="0" style="21" hidden="1" customWidth="1"/>
    <col min="10225" max="10225" width="15.109375" style="21" customWidth="1"/>
    <col min="10226" max="10472" width="8.88671875" style="21"/>
    <col min="10473" max="10473" width="7.5546875" style="21" customWidth="1"/>
    <col min="10474" max="10474" width="40.33203125" style="21" customWidth="1"/>
    <col min="10475" max="10475" width="14.33203125" style="21" customWidth="1"/>
    <col min="10476" max="10476" width="13.44140625" style="21" customWidth="1"/>
    <col min="10477" max="10477" width="13.109375" style="21" customWidth="1"/>
    <col min="10478" max="10480" width="0" style="21" hidden="1" customWidth="1"/>
    <col min="10481" max="10481" width="15.109375" style="21" customWidth="1"/>
    <col min="10482" max="10728" width="8.88671875" style="21"/>
    <col min="10729" max="10729" width="7.5546875" style="21" customWidth="1"/>
    <col min="10730" max="10730" width="40.33203125" style="21" customWidth="1"/>
    <col min="10731" max="10731" width="14.33203125" style="21" customWidth="1"/>
    <col min="10732" max="10732" width="13.44140625" style="21" customWidth="1"/>
    <col min="10733" max="10733" width="13.109375" style="21" customWidth="1"/>
    <col min="10734" max="10736" width="0" style="21" hidden="1" customWidth="1"/>
    <col min="10737" max="10737" width="15.109375" style="21" customWidth="1"/>
    <col min="10738" max="10984" width="8.88671875" style="21"/>
    <col min="10985" max="10985" width="7.5546875" style="21" customWidth="1"/>
    <col min="10986" max="10986" width="40.33203125" style="21" customWidth="1"/>
    <col min="10987" max="10987" width="14.33203125" style="21" customWidth="1"/>
    <col min="10988" max="10988" width="13.44140625" style="21" customWidth="1"/>
    <col min="10989" max="10989" width="13.109375" style="21" customWidth="1"/>
    <col min="10990" max="10992" width="0" style="21" hidden="1" customWidth="1"/>
    <col min="10993" max="10993" width="15.109375" style="21" customWidth="1"/>
    <col min="10994" max="11240" width="8.88671875" style="21"/>
    <col min="11241" max="11241" width="7.5546875" style="21" customWidth="1"/>
    <col min="11242" max="11242" width="40.33203125" style="21" customWidth="1"/>
    <col min="11243" max="11243" width="14.33203125" style="21" customWidth="1"/>
    <col min="11244" max="11244" width="13.44140625" style="21" customWidth="1"/>
    <col min="11245" max="11245" width="13.109375" style="21" customWidth="1"/>
    <col min="11246" max="11248" width="0" style="21" hidden="1" customWidth="1"/>
    <col min="11249" max="11249" width="15.109375" style="21" customWidth="1"/>
    <col min="11250" max="11496" width="8.88671875" style="21"/>
    <col min="11497" max="11497" width="7.5546875" style="21" customWidth="1"/>
    <col min="11498" max="11498" width="40.33203125" style="21" customWidth="1"/>
    <col min="11499" max="11499" width="14.33203125" style="21" customWidth="1"/>
    <col min="11500" max="11500" width="13.44140625" style="21" customWidth="1"/>
    <col min="11501" max="11501" width="13.109375" style="21" customWidth="1"/>
    <col min="11502" max="11504" width="0" style="21" hidden="1" customWidth="1"/>
    <col min="11505" max="11505" width="15.109375" style="21" customWidth="1"/>
    <col min="11506" max="11752" width="8.88671875" style="21"/>
    <col min="11753" max="11753" width="7.5546875" style="21" customWidth="1"/>
    <col min="11754" max="11754" width="40.33203125" style="21" customWidth="1"/>
    <col min="11755" max="11755" width="14.33203125" style="21" customWidth="1"/>
    <col min="11756" max="11756" width="13.44140625" style="21" customWidth="1"/>
    <col min="11757" max="11757" width="13.109375" style="21" customWidth="1"/>
    <col min="11758" max="11760" width="0" style="21" hidden="1" customWidth="1"/>
    <col min="11761" max="11761" width="15.109375" style="21" customWidth="1"/>
    <col min="11762" max="12008" width="8.88671875" style="21"/>
    <col min="12009" max="12009" width="7.5546875" style="21" customWidth="1"/>
    <col min="12010" max="12010" width="40.33203125" style="21" customWidth="1"/>
    <col min="12011" max="12011" width="14.33203125" style="21" customWidth="1"/>
    <col min="12012" max="12012" width="13.44140625" style="21" customWidth="1"/>
    <col min="12013" max="12013" width="13.109375" style="21" customWidth="1"/>
    <col min="12014" max="12016" width="0" style="21" hidden="1" customWidth="1"/>
    <col min="12017" max="12017" width="15.109375" style="21" customWidth="1"/>
    <col min="12018" max="12264" width="8.88671875" style="21"/>
    <col min="12265" max="12265" width="7.5546875" style="21" customWidth="1"/>
    <col min="12266" max="12266" width="40.33203125" style="21" customWidth="1"/>
    <col min="12267" max="12267" width="14.33203125" style="21" customWidth="1"/>
    <col min="12268" max="12268" width="13.44140625" style="21" customWidth="1"/>
    <col min="12269" max="12269" width="13.109375" style="21" customWidth="1"/>
    <col min="12270" max="12272" width="0" style="21" hidden="1" customWidth="1"/>
    <col min="12273" max="12273" width="15.109375" style="21" customWidth="1"/>
    <col min="12274" max="12520" width="8.88671875" style="21"/>
    <col min="12521" max="12521" width="7.5546875" style="21" customWidth="1"/>
    <col min="12522" max="12522" width="40.33203125" style="21" customWidth="1"/>
    <col min="12523" max="12523" width="14.33203125" style="21" customWidth="1"/>
    <col min="12524" max="12524" width="13.44140625" style="21" customWidth="1"/>
    <col min="12525" max="12525" width="13.109375" style="21" customWidth="1"/>
    <col min="12526" max="12528" width="0" style="21" hidden="1" customWidth="1"/>
    <col min="12529" max="12529" width="15.109375" style="21" customWidth="1"/>
    <col min="12530" max="12776" width="8.88671875" style="21"/>
    <col min="12777" max="12777" width="7.5546875" style="21" customWidth="1"/>
    <col min="12778" max="12778" width="40.33203125" style="21" customWidth="1"/>
    <col min="12779" max="12779" width="14.33203125" style="21" customWidth="1"/>
    <col min="12780" max="12780" width="13.44140625" style="21" customWidth="1"/>
    <col min="12781" max="12781" width="13.109375" style="21" customWidth="1"/>
    <col min="12782" max="12784" width="0" style="21" hidden="1" customWidth="1"/>
    <col min="12785" max="12785" width="15.109375" style="21" customWidth="1"/>
    <col min="12786" max="13032" width="8.88671875" style="21"/>
    <col min="13033" max="13033" width="7.5546875" style="21" customWidth="1"/>
    <col min="13034" max="13034" width="40.33203125" style="21" customWidth="1"/>
    <col min="13035" max="13035" width="14.33203125" style="21" customWidth="1"/>
    <col min="13036" max="13036" width="13.44140625" style="21" customWidth="1"/>
    <col min="13037" max="13037" width="13.109375" style="21" customWidth="1"/>
    <col min="13038" max="13040" width="0" style="21" hidden="1" customWidth="1"/>
    <col min="13041" max="13041" width="15.109375" style="21" customWidth="1"/>
    <col min="13042" max="13288" width="8.88671875" style="21"/>
    <col min="13289" max="13289" width="7.5546875" style="21" customWidth="1"/>
    <col min="13290" max="13290" width="40.33203125" style="21" customWidth="1"/>
    <col min="13291" max="13291" width="14.33203125" style="21" customWidth="1"/>
    <col min="13292" max="13292" width="13.44140625" style="21" customWidth="1"/>
    <col min="13293" max="13293" width="13.109375" style="21" customWidth="1"/>
    <col min="13294" max="13296" width="0" style="21" hidden="1" customWidth="1"/>
    <col min="13297" max="13297" width="15.109375" style="21" customWidth="1"/>
    <col min="13298" max="13544" width="8.88671875" style="21"/>
    <col min="13545" max="13545" width="7.5546875" style="21" customWidth="1"/>
    <col min="13546" max="13546" width="40.33203125" style="21" customWidth="1"/>
    <col min="13547" max="13547" width="14.33203125" style="21" customWidth="1"/>
    <col min="13548" max="13548" width="13.44140625" style="21" customWidth="1"/>
    <col min="13549" max="13549" width="13.109375" style="21" customWidth="1"/>
    <col min="13550" max="13552" width="0" style="21" hidden="1" customWidth="1"/>
    <col min="13553" max="13553" width="15.109375" style="21" customWidth="1"/>
    <col min="13554" max="13800" width="8.88671875" style="21"/>
    <col min="13801" max="13801" width="7.5546875" style="21" customWidth="1"/>
    <col min="13802" max="13802" width="40.33203125" style="21" customWidth="1"/>
    <col min="13803" max="13803" width="14.33203125" style="21" customWidth="1"/>
    <col min="13804" max="13804" width="13.44140625" style="21" customWidth="1"/>
    <col min="13805" max="13805" width="13.109375" style="21" customWidth="1"/>
    <col min="13806" max="13808" width="0" style="21" hidden="1" customWidth="1"/>
    <col min="13809" max="13809" width="15.109375" style="21" customWidth="1"/>
    <col min="13810" max="14056" width="8.88671875" style="21"/>
    <col min="14057" max="14057" width="7.5546875" style="21" customWidth="1"/>
    <col min="14058" max="14058" width="40.33203125" style="21" customWidth="1"/>
    <col min="14059" max="14059" width="14.33203125" style="21" customWidth="1"/>
    <col min="14060" max="14060" width="13.44140625" style="21" customWidth="1"/>
    <col min="14061" max="14061" width="13.109375" style="21" customWidth="1"/>
    <col min="14062" max="14064" width="0" style="21" hidden="1" customWidth="1"/>
    <col min="14065" max="14065" width="15.109375" style="21" customWidth="1"/>
    <col min="14066" max="14312" width="8.88671875" style="21"/>
    <col min="14313" max="14313" width="7.5546875" style="21" customWidth="1"/>
    <col min="14314" max="14314" width="40.33203125" style="21" customWidth="1"/>
    <col min="14315" max="14315" width="14.33203125" style="21" customWidth="1"/>
    <col min="14316" max="14316" width="13.44140625" style="21" customWidth="1"/>
    <col min="14317" max="14317" width="13.109375" style="21" customWidth="1"/>
    <col min="14318" max="14320" width="0" style="21" hidden="1" customWidth="1"/>
    <col min="14321" max="14321" width="15.109375" style="21" customWidth="1"/>
    <col min="14322" max="14568" width="8.88671875" style="21"/>
    <col min="14569" max="14569" width="7.5546875" style="21" customWidth="1"/>
    <col min="14570" max="14570" width="40.33203125" style="21" customWidth="1"/>
    <col min="14571" max="14571" width="14.33203125" style="21" customWidth="1"/>
    <col min="14572" max="14572" width="13.44140625" style="21" customWidth="1"/>
    <col min="14573" max="14573" width="13.109375" style="21" customWidth="1"/>
    <col min="14574" max="14576" width="0" style="21" hidden="1" customWidth="1"/>
    <col min="14577" max="14577" width="15.109375" style="21" customWidth="1"/>
    <col min="14578" max="14824" width="8.88671875" style="21"/>
    <col min="14825" max="14825" width="7.5546875" style="21" customWidth="1"/>
    <col min="14826" max="14826" width="40.33203125" style="21" customWidth="1"/>
    <col min="14827" max="14827" width="14.33203125" style="21" customWidth="1"/>
    <col min="14828" max="14828" width="13.44140625" style="21" customWidth="1"/>
    <col min="14829" max="14829" width="13.109375" style="21" customWidth="1"/>
    <col min="14830" max="14832" width="0" style="21" hidden="1" customWidth="1"/>
    <col min="14833" max="14833" width="15.109375" style="21" customWidth="1"/>
    <col min="14834" max="15080" width="8.88671875" style="21"/>
    <col min="15081" max="15081" width="7.5546875" style="21" customWidth="1"/>
    <col min="15082" max="15082" width="40.33203125" style="21" customWidth="1"/>
    <col min="15083" max="15083" width="14.33203125" style="21" customWidth="1"/>
    <col min="15084" max="15084" width="13.44140625" style="21" customWidth="1"/>
    <col min="15085" max="15085" width="13.109375" style="21" customWidth="1"/>
    <col min="15086" max="15088" width="0" style="21" hidden="1" customWidth="1"/>
    <col min="15089" max="15089" width="15.109375" style="21" customWidth="1"/>
    <col min="15090" max="15336" width="8.88671875" style="21"/>
    <col min="15337" max="15337" width="7.5546875" style="21" customWidth="1"/>
    <col min="15338" max="15338" width="40.33203125" style="21" customWidth="1"/>
    <col min="15339" max="15339" width="14.33203125" style="21" customWidth="1"/>
    <col min="15340" max="15340" width="13.44140625" style="21" customWidth="1"/>
    <col min="15341" max="15341" width="13.109375" style="21" customWidth="1"/>
    <col min="15342" max="15344" width="0" style="21" hidden="1" customWidth="1"/>
    <col min="15345" max="15345" width="15.109375" style="21" customWidth="1"/>
    <col min="15346" max="15592" width="8.88671875" style="21"/>
    <col min="15593" max="15593" width="7.5546875" style="21" customWidth="1"/>
    <col min="15594" max="15594" width="40.33203125" style="21" customWidth="1"/>
    <col min="15595" max="15595" width="14.33203125" style="21" customWidth="1"/>
    <col min="15596" max="15596" width="13.44140625" style="21" customWidth="1"/>
    <col min="15597" max="15597" width="13.109375" style="21" customWidth="1"/>
    <col min="15598" max="15600" width="0" style="21" hidden="1" customWidth="1"/>
    <col min="15601" max="15601" width="15.109375" style="21" customWidth="1"/>
    <col min="15602" max="15848" width="8.88671875" style="21"/>
    <col min="15849" max="15849" width="7.5546875" style="21" customWidth="1"/>
    <col min="15850" max="15850" width="40.33203125" style="21" customWidth="1"/>
    <col min="15851" max="15851" width="14.33203125" style="21" customWidth="1"/>
    <col min="15852" max="15852" width="13.44140625" style="21" customWidth="1"/>
    <col min="15853" max="15853" width="13.109375" style="21" customWidth="1"/>
    <col min="15854" max="15856" width="0" style="21" hidden="1" customWidth="1"/>
    <col min="15857" max="15857" width="15.109375" style="21" customWidth="1"/>
    <col min="15858" max="16104" width="8.88671875" style="21"/>
    <col min="16105" max="16105" width="7.5546875" style="21" customWidth="1"/>
    <col min="16106" max="16106" width="40.33203125" style="21" customWidth="1"/>
    <col min="16107" max="16107" width="14.33203125" style="21" customWidth="1"/>
    <col min="16108" max="16108" width="13.44140625" style="21" customWidth="1"/>
    <col min="16109" max="16109" width="13.109375" style="21" customWidth="1"/>
    <col min="16110" max="16112" width="0" style="21" hidden="1" customWidth="1"/>
    <col min="16113" max="16113" width="15.109375" style="21" customWidth="1"/>
    <col min="16114" max="16372" width="8.88671875" style="21"/>
    <col min="16373" max="16384" width="9.109375" style="21" customWidth="1"/>
  </cols>
  <sheetData>
    <row r="1" spans="1:11">
      <c r="A1" s="16"/>
      <c r="E1" s="16" t="s">
        <v>36</v>
      </c>
    </row>
    <row r="2" spans="1:11">
      <c r="A2" s="16"/>
      <c r="E2" s="16" t="s">
        <v>59</v>
      </c>
    </row>
    <row r="3" spans="1:11" s="30" customFormat="1">
      <c r="A3" s="16"/>
      <c r="E3" s="16" t="s">
        <v>60</v>
      </c>
    </row>
    <row r="4" spans="1:11" s="30" customFormat="1" ht="12"/>
    <row r="5" spans="1:11" s="30" customFormat="1" ht="14.4" customHeight="1">
      <c r="A5" s="360" t="s">
        <v>377</v>
      </c>
      <c r="B5" s="360"/>
      <c r="C5" s="360"/>
      <c r="D5" s="360"/>
      <c r="E5" s="360"/>
      <c r="F5" s="44"/>
      <c r="G5" s="44"/>
      <c r="H5" s="44"/>
      <c r="I5" s="44"/>
    </row>
    <row r="6" spans="1:11" s="30" customFormat="1" ht="13.8">
      <c r="A6" s="360" t="s">
        <v>382</v>
      </c>
      <c r="B6" s="360"/>
      <c r="C6" s="360"/>
      <c r="D6" s="360"/>
      <c r="E6" s="360"/>
      <c r="F6" s="360"/>
      <c r="G6" s="360"/>
      <c r="H6" s="360"/>
      <c r="I6" s="360"/>
    </row>
    <row r="7" spans="1:11" s="30" customFormat="1" ht="13.8">
      <c r="A7" s="360" t="s">
        <v>21</v>
      </c>
      <c r="B7" s="360"/>
      <c r="C7" s="360"/>
      <c r="D7" s="360"/>
      <c r="E7" s="360"/>
      <c r="F7" s="360"/>
      <c r="G7" s="360"/>
      <c r="H7" s="360"/>
      <c r="I7" s="360"/>
    </row>
    <row r="8" spans="1:11" s="30" customFormat="1" ht="12">
      <c r="A8" s="32"/>
      <c r="B8" s="32"/>
      <c r="C8" s="32"/>
    </row>
    <row r="9" spans="1:11" ht="46.95" customHeight="1">
      <c r="A9" s="104" t="s">
        <v>3</v>
      </c>
      <c r="B9" s="157" t="s">
        <v>4</v>
      </c>
      <c r="C9" s="104" t="s">
        <v>353</v>
      </c>
      <c r="D9" s="104" t="s">
        <v>409</v>
      </c>
      <c r="E9" s="158" t="s">
        <v>354</v>
      </c>
      <c r="F9" s="104" t="s">
        <v>367</v>
      </c>
      <c r="G9" s="104" t="s">
        <v>384</v>
      </c>
      <c r="H9" s="158" t="s">
        <v>354</v>
      </c>
      <c r="I9" s="104" t="s">
        <v>385</v>
      </c>
    </row>
    <row r="10" spans="1:11" ht="13.2" customHeight="1">
      <c r="A10" s="29">
        <v>1</v>
      </c>
      <c r="B10" s="29">
        <v>2</v>
      </c>
      <c r="C10" s="304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 t="s">
        <v>370</v>
      </c>
    </row>
    <row r="11" spans="1:11" ht="13.2" customHeight="1">
      <c r="A11" s="66" t="s">
        <v>12</v>
      </c>
      <c r="B11" s="66"/>
      <c r="C11" s="305">
        <f t="shared" ref="C11:I11" si="0">SUM(C12:C54)</f>
        <v>6684</v>
      </c>
      <c r="D11" s="281">
        <f>SUM(D12:D54)</f>
        <v>553434</v>
      </c>
      <c r="E11" s="281">
        <f t="shared" si="0"/>
        <v>67918</v>
      </c>
      <c r="F11" s="48">
        <f t="shared" si="0"/>
        <v>0</v>
      </c>
      <c r="G11" s="128">
        <f t="shared" si="0"/>
        <v>0</v>
      </c>
      <c r="H11" s="128">
        <f t="shared" si="0"/>
        <v>0</v>
      </c>
      <c r="I11" s="128">
        <f t="shared" si="0"/>
        <v>553434</v>
      </c>
    </row>
    <row r="12" spans="1:11">
      <c r="A12" s="38">
        <v>1</v>
      </c>
      <c r="B12" s="168" t="s">
        <v>304</v>
      </c>
      <c r="C12" s="306">
        <v>46</v>
      </c>
      <c r="D12" s="283">
        <v>5362</v>
      </c>
      <c r="E12" s="283">
        <v>0</v>
      </c>
      <c r="F12" s="40"/>
      <c r="G12" s="169"/>
      <c r="H12" s="169"/>
      <c r="I12" s="169">
        <f>D12+G12</f>
        <v>5362</v>
      </c>
    </row>
    <row r="13" spans="1:11">
      <c r="A13" s="111">
        <v>2</v>
      </c>
      <c r="B13" s="112" t="s">
        <v>41</v>
      </c>
      <c r="C13" s="307">
        <v>88</v>
      </c>
      <c r="D13" s="285">
        <v>6256</v>
      </c>
      <c r="E13" s="285">
        <v>894</v>
      </c>
      <c r="F13" s="127"/>
      <c r="G13" s="129"/>
      <c r="H13" s="129"/>
      <c r="I13" s="129">
        <f t="shared" ref="I13:I53" si="1">D13+G13</f>
        <v>6256</v>
      </c>
    </row>
    <row r="14" spans="1:11">
      <c r="A14" s="111">
        <v>3</v>
      </c>
      <c r="B14" s="112" t="s">
        <v>64</v>
      </c>
      <c r="C14" s="307">
        <v>60</v>
      </c>
      <c r="D14" s="285">
        <v>16086</v>
      </c>
      <c r="E14" s="285">
        <v>894</v>
      </c>
      <c r="F14" s="127"/>
      <c r="G14" s="129"/>
      <c r="H14" s="129"/>
      <c r="I14" s="129">
        <f t="shared" si="1"/>
        <v>16086</v>
      </c>
      <c r="J14" s="68"/>
      <c r="K14" s="69"/>
    </row>
    <row r="15" spans="1:11">
      <c r="A15" s="111">
        <v>4</v>
      </c>
      <c r="B15" s="112" t="s">
        <v>42</v>
      </c>
      <c r="C15" s="307">
        <v>211</v>
      </c>
      <c r="D15" s="285">
        <v>25469</v>
      </c>
      <c r="E15" s="285">
        <v>2681</v>
      </c>
      <c r="F15" s="127"/>
      <c r="G15" s="129"/>
      <c r="H15" s="129"/>
      <c r="I15" s="129">
        <f t="shared" si="1"/>
        <v>25469</v>
      </c>
      <c r="J15" s="68"/>
      <c r="K15" s="69"/>
    </row>
    <row r="16" spans="1:11">
      <c r="A16" s="111">
        <v>5</v>
      </c>
      <c r="B16" s="112" t="s">
        <v>43</v>
      </c>
      <c r="C16" s="307">
        <v>103</v>
      </c>
      <c r="D16" s="285">
        <v>16980</v>
      </c>
      <c r="E16" s="285">
        <v>5809</v>
      </c>
      <c r="F16" s="127"/>
      <c r="G16" s="129"/>
      <c r="H16" s="129"/>
      <c r="I16" s="129">
        <f t="shared" si="1"/>
        <v>16980</v>
      </c>
      <c r="J16" s="68"/>
      <c r="K16" s="69"/>
    </row>
    <row r="17" spans="1:11">
      <c r="A17" s="111">
        <v>6</v>
      </c>
      <c r="B17" s="112" t="s">
        <v>44</v>
      </c>
      <c r="C17" s="307">
        <v>189</v>
      </c>
      <c r="D17" s="285">
        <v>17426</v>
      </c>
      <c r="E17" s="285">
        <v>4468</v>
      </c>
      <c r="F17" s="127"/>
      <c r="G17" s="129"/>
      <c r="H17" s="129"/>
      <c r="I17" s="129">
        <f t="shared" si="1"/>
        <v>17426</v>
      </c>
      <c r="J17" s="68"/>
      <c r="K17" s="69"/>
    </row>
    <row r="18" spans="1:11">
      <c r="A18" s="111">
        <v>7</v>
      </c>
      <c r="B18" s="112" t="s">
        <v>364</v>
      </c>
      <c r="C18" s="307">
        <v>66</v>
      </c>
      <c r="D18" s="285">
        <v>11171</v>
      </c>
      <c r="E18" s="285">
        <v>0</v>
      </c>
      <c r="F18" s="127"/>
      <c r="G18" s="129"/>
      <c r="H18" s="129"/>
      <c r="I18" s="129">
        <f t="shared" si="1"/>
        <v>11171</v>
      </c>
      <c r="J18" s="68"/>
      <c r="K18" s="69"/>
    </row>
    <row r="19" spans="1:11">
      <c r="A19" s="111">
        <v>8</v>
      </c>
      <c r="B19" s="112" t="s">
        <v>306</v>
      </c>
      <c r="C19" s="307">
        <v>188</v>
      </c>
      <c r="D19" s="285">
        <v>19213</v>
      </c>
      <c r="E19" s="285">
        <v>0</v>
      </c>
      <c r="F19" s="127"/>
      <c r="G19" s="129"/>
      <c r="H19" s="129"/>
      <c r="I19" s="129">
        <f t="shared" si="1"/>
        <v>19213</v>
      </c>
      <c r="J19" s="68"/>
      <c r="K19" s="69"/>
    </row>
    <row r="20" spans="1:11">
      <c r="A20" s="111">
        <v>9</v>
      </c>
      <c r="B20" s="112" t="s">
        <v>45</v>
      </c>
      <c r="C20" s="307">
        <v>432</v>
      </c>
      <c r="D20" s="285">
        <v>21894</v>
      </c>
      <c r="E20" s="285">
        <v>0</v>
      </c>
      <c r="F20" s="127"/>
      <c r="G20" s="129"/>
      <c r="H20" s="129"/>
      <c r="I20" s="129">
        <f t="shared" si="1"/>
        <v>21894</v>
      </c>
      <c r="J20" s="68"/>
      <c r="K20" s="69"/>
    </row>
    <row r="21" spans="1:11">
      <c r="A21" s="111">
        <v>10</v>
      </c>
      <c r="B21" s="112" t="s">
        <v>65</v>
      </c>
      <c r="C21" s="307">
        <v>62</v>
      </c>
      <c r="D21" s="285">
        <v>4245</v>
      </c>
      <c r="E21" s="285">
        <v>0</v>
      </c>
      <c r="F21" s="127"/>
      <c r="G21" s="129"/>
      <c r="H21" s="129"/>
      <c r="I21" s="129">
        <f t="shared" si="1"/>
        <v>4245</v>
      </c>
      <c r="J21" s="68"/>
      <c r="K21" s="69"/>
    </row>
    <row r="22" spans="1:11">
      <c r="A22" s="111">
        <v>11</v>
      </c>
      <c r="B22" s="112" t="s">
        <v>71</v>
      </c>
      <c r="C22" s="307">
        <v>12</v>
      </c>
      <c r="D22" s="285">
        <v>894</v>
      </c>
      <c r="E22" s="285">
        <v>0</v>
      </c>
      <c r="F22" s="127"/>
      <c r="G22" s="129"/>
      <c r="H22" s="129"/>
      <c r="I22" s="129">
        <f t="shared" si="1"/>
        <v>894</v>
      </c>
      <c r="J22" s="68"/>
      <c r="K22" s="69"/>
    </row>
    <row r="23" spans="1:11">
      <c r="A23" s="111">
        <v>12</v>
      </c>
      <c r="B23" s="119" t="s">
        <v>46</v>
      </c>
      <c r="C23" s="300">
        <v>213</v>
      </c>
      <c r="D23" s="285">
        <v>18320</v>
      </c>
      <c r="E23" s="285">
        <v>6256</v>
      </c>
      <c r="F23" s="111"/>
      <c r="G23" s="129"/>
      <c r="H23" s="129"/>
      <c r="I23" s="129">
        <f t="shared" si="1"/>
        <v>18320</v>
      </c>
      <c r="J23" s="68"/>
      <c r="K23" s="69"/>
    </row>
    <row r="24" spans="1:11">
      <c r="A24" s="111">
        <v>13</v>
      </c>
      <c r="B24" s="167" t="s">
        <v>47</v>
      </c>
      <c r="C24" s="308">
        <v>152</v>
      </c>
      <c r="D24" s="285">
        <v>15192</v>
      </c>
      <c r="E24" s="285">
        <v>894</v>
      </c>
      <c r="F24" s="170"/>
      <c r="G24" s="129"/>
      <c r="H24" s="129"/>
      <c r="I24" s="129">
        <f t="shared" si="1"/>
        <v>15192</v>
      </c>
      <c r="J24" s="68"/>
      <c r="K24" s="69"/>
    </row>
    <row r="25" spans="1:11">
      <c r="A25" s="111">
        <v>14</v>
      </c>
      <c r="B25" s="119" t="s">
        <v>48</v>
      </c>
      <c r="C25" s="300">
        <v>92</v>
      </c>
      <c r="D25" s="285">
        <v>7149</v>
      </c>
      <c r="E25" s="285">
        <v>0</v>
      </c>
      <c r="F25" s="111"/>
      <c r="G25" s="129"/>
      <c r="H25" s="129"/>
      <c r="I25" s="129">
        <f t="shared" si="1"/>
        <v>7149</v>
      </c>
      <c r="J25" s="68"/>
      <c r="K25" s="69"/>
    </row>
    <row r="26" spans="1:11">
      <c r="A26" s="111">
        <v>15</v>
      </c>
      <c r="B26" s="119" t="s">
        <v>340</v>
      </c>
      <c r="C26" s="300">
        <v>46</v>
      </c>
      <c r="D26" s="285">
        <v>2234</v>
      </c>
      <c r="E26" s="285">
        <v>0</v>
      </c>
      <c r="F26" s="111"/>
      <c r="G26" s="129"/>
      <c r="H26" s="129"/>
      <c r="I26" s="129">
        <f t="shared" si="1"/>
        <v>2234</v>
      </c>
      <c r="J26" s="68"/>
      <c r="K26" s="69"/>
    </row>
    <row r="27" spans="1:11">
      <c r="A27" s="111">
        <v>16</v>
      </c>
      <c r="B27" s="119" t="s">
        <v>49</v>
      </c>
      <c r="C27" s="300">
        <v>172</v>
      </c>
      <c r="D27" s="285">
        <v>15639</v>
      </c>
      <c r="E27" s="285">
        <v>3575</v>
      </c>
      <c r="F27" s="111"/>
      <c r="G27" s="129"/>
      <c r="H27" s="129"/>
      <c r="I27" s="129">
        <f t="shared" si="1"/>
        <v>15639</v>
      </c>
      <c r="J27" s="68"/>
      <c r="K27" s="69"/>
    </row>
    <row r="28" spans="1:11">
      <c r="A28" s="111">
        <v>17</v>
      </c>
      <c r="B28" s="119" t="s">
        <v>50</v>
      </c>
      <c r="C28" s="300">
        <v>42</v>
      </c>
      <c r="D28" s="285">
        <v>4021</v>
      </c>
      <c r="E28" s="285">
        <v>0</v>
      </c>
      <c r="F28" s="111"/>
      <c r="G28" s="129"/>
      <c r="H28" s="129"/>
      <c r="I28" s="129">
        <f t="shared" si="1"/>
        <v>4021</v>
      </c>
      <c r="J28" s="68"/>
      <c r="K28" s="69"/>
    </row>
    <row r="29" spans="1:11">
      <c r="A29" s="111">
        <v>18</v>
      </c>
      <c r="B29" s="119" t="s">
        <v>51</v>
      </c>
      <c r="C29" s="300">
        <v>176</v>
      </c>
      <c r="D29" s="285">
        <v>15192</v>
      </c>
      <c r="E29" s="285">
        <v>1787</v>
      </c>
      <c r="F29" s="111"/>
      <c r="G29" s="129"/>
      <c r="H29" s="129"/>
      <c r="I29" s="129">
        <f t="shared" si="1"/>
        <v>15192</v>
      </c>
      <c r="J29" s="68"/>
      <c r="K29" s="69"/>
    </row>
    <row r="30" spans="1:11">
      <c r="A30" s="111">
        <v>19</v>
      </c>
      <c r="B30" s="119" t="s">
        <v>66</v>
      </c>
      <c r="C30" s="300">
        <v>950</v>
      </c>
      <c r="D30" s="285">
        <v>42895</v>
      </c>
      <c r="E30" s="285">
        <v>4468</v>
      </c>
      <c r="F30" s="111"/>
      <c r="G30" s="129"/>
      <c r="H30" s="129"/>
      <c r="I30" s="129">
        <f t="shared" si="1"/>
        <v>42895</v>
      </c>
      <c r="J30" s="68"/>
      <c r="K30" s="69"/>
    </row>
    <row r="31" spans="1:11">
      <c r="A31" s="111">
        <v>20</v>
      </c>
      <c r="B31" s="119" t="s">
        <v>67</v>
      </c>
      <c r="C31" s="300">
        <v>276</v>
      </c>
      <c r="D31" s="285">
        <v>14298</v>
      </c>
      <c r="E31" s="285">
        <v>1787</v>
      </c>
      <c r="F31" s="111"/>
      <c r="G31" s="129"/>
      <c r="H31" s="129"/>
      <c r="I31" s="129">
        <f t="shared" si="1"/>
        <v>14298</v>
      </c>
      <c r="J31" s="68"/>
      <c r="K31" s="69"/>
    </row>
    <row r="32" spans="1:11">
      <c r="A32" s="111">
        <v>21</v>
      </c>
      <c r="B32" s="119" t="s">
        <v>68</v>
      </c>
      <c r="C32" s="300">
        <v>412</v>
      </c>
      <c r="D32" s="285">
        <v>19214</v>
      </c>
      <c r="E32" s="285">
        <v>2681</v>
      </c>
      <c r="F32" s="111"/>
      <c r="G32" s="129"/>
      <c r="H32" s="129"/>
      <c r="I32" s="129">
        <f t="shared" si="1"/>
        <v>19214</v>
      </c>
      <c r="J32" s="68"/>
      <c r="K32" s="69"/>
    </row>
    <row r="33" spans="1:11">
      <c r="A33" s="111">
        <v>22</v>
      </c>
      <c r="B33" s="119" t="s">
        <v>69</v>
      </c>
      <c r="C33" s="300">
        <v>203</v>
      </c>
      <c r="D33" s="285">
        <v>35746</v>
      </c>
      <c r="E33" s="285">
        <v>12064</v>
      </c>
      <c r="F33" s="111"/>
      <c r="G33" s="129"/>
      <c r="H33" s="129"/>
      <c r="I33" s="129">
        <f t="shared" si="1"/>
        <v>35746</v>
      </c>
      <c r="J33" s="68"/>
      <c r="K33" s="69"/>
    </row>
    <row r="34" spans="1:11">
      <c r="A34" s="111">
        <v>23</v>
      </c>
      <c r="B34" s="119" t="s">
        <v>70</v>
      </c>
      <c r="C34" s="300">
        <v>12</v>
      </c>
      <c r="D34" s="285">
        <v>6256</v>
      </c>
      <c r="E34" s="285">
        <v>0</v>
      </c>
      <c r="F34" s="111"/>
      <c r="G34" s="129"/>
      <c r="H34" s="129"/>
      <c r="I34" s="129">
        <f t="shared" si="1"/>
        <v>6256</v>
      </c>
      <c r="J34" s="68"/>
      <c r="K34" s="69"/>
    </row>
    <row r="35" spans="1:11">
      <c r="A35" s="111">
        <v>24</v>
      </c>
      <c r="B35" s="119" t="s">
        <v>62</v>
      </c>
      <c r="C35" s="300">
        <v>146</v>
      </c>
      <c r="D35" s="285">
        <v>11617</v>
      </c>
      <c r="E35" s="285">
        <v>2234</v>
      </c>
      <c r="F35" s="111"/>
      <c r="G35" s="129"/>
      <c r="H35" s="129"/>
      <c r="I35" s="129">
        <f t="shared" si="1"/>
        <v>11617</v>
      </c>
      <c r="J35" s="68"/>
      <c r="K35" s="69"/>
    </row>
    <row r="36" spans="1:11">
      <c r="A36" s="111">
        <v>25</v>
      </c>
      <c r="B36" s="119" t="s">
        <v>72</v>
      </c>
      <c r="C36" s="300">
        <v>40</v>
      </c>
      <c r="D36" s="285">
        <v>1340</v>
      </c>
      <c r="E36" s="285">
        <v>1340</v>
      </c>
      <c r="F36" s="111"/>
      <c r="G36" s="129"/>
      <c r="H36" s="129"/>
      <c r="I36" s="129">
        <f t="shared" si="1"/>
        <v>1340</v>
      </c>
      <c r="J36" s="68"/>
      <c r="K36" s="69"/>
    </row>
    <row r="37" spans="1:11">
      <c r="A37" s="111">
        <v>26</v>
      </c>
      <c r="B37" s="119" t="s">
        <v>55</v>
      </c>
      <c r="C37" s="300">
        <v>702</v>
      </c>
      <c r="D37" s="285">
        <v>57194</v>
      </c>
      <c r="E37" s="285">
        <v>6256</v>
      </c>
      <c r="F37" s="111"/>
      <c r="G37" s="129"/>
      <c r="H37" s="129"/>
      <c r="I37" s="129">
        <f t="shared" si="1"/>
        <v>57194</v>
      </c>
      <c r="J37" s="68"/>
      <c r="K37" s="69"/>
    </row>
    <row r="38" spans="1:11">
      <c r="A38" s="111">
        <v>27</v>
      </c>
      <c r="B38" s="119" t="s">
        <v>429</v>
      </c>
      <c r="C38" s="300">
        <v>20</v>
      </c>
      <c r="D38" s="285">
        <v>8043</v>
      </c>
      <c r="E38" s="285">
        <v>0</v>
      </c>
      <c r="F38" s="111"/>
      <c r="G38" s="129"/>
      <c r="H38" s="129"/>
      <c r="I38" s="129">
        <f t="shared" si="1"/>
        <v>8043</v>
      </c>
      <c r="J38" s="68"/>
      <c r="K38" s="69"/>
    </row>
    <row r="39" spans="1:11">
      <c r="A39" s="111">
        <v>28</v>
      </c>
      <c r="B39" s="119" t="s">
        <v>56</v>
      </c>
      <c r="C39" s="300">
        <v>137</v>
      </c>
      <c r="D39" s="285">
        <v>13851</v>
      </c>
      <c r="E39" s="285">
        <v>4021</v>
      </c>
      <c r="F39" s="111"/>
      <c r="G39" s="129"/>
      <c r="H39" s="129"/>
      <c r="I39" s="129">
        <f t="shared" si="1"/>
        <v>13851</v>
      </c>
      <c r="J39" s="68"/>
      <c r="K39" s="69"/>
    </row>
    <row r="40" spans="1:11">
      <c r="A40" s="111">
        <v>29</v>
      </c>
      <c r="B40" s="119" t="s">
        <v>57</v>
      </c>
      <c r="C40" s="300">
        <v>83</v>
      </c>
      <c r="D40" s="285">
        <v>7150</v>
      </c>
      <c r="E40" s="285">
        <v>894</v>
      </c>
      <c r="F40" s="111"/>
      <c r="G40" s="129"/>
      <c r="H40" s="129"/>
      <c r="I40" s="129">
        <f t="shared" si="1"/>
        <v>7150</v>
      </c>
      <c r="J40" s="68"/>
      <c r="K40" s="69"/>
    </row>
    <row r="41" spans="1:11">
      <c r="A41" s="111">
        <v>30</v>
      </c>
      <c r="B41" s="119" t="s">
        <v>58</v>
      </c>
      <c r="C41" s="300">
        <v>448</v>
      </c>
      <c r="D41" s="285">
        <v>16979</v>
      </c>
      <c r="E41" s="285">
        <v>4915</v>
      </c>
      <c r="F41" s="111"/>
      <c r="G41" s="129"/>
      <c r="H41" s="129"/>
      <c r="I41" s="129">
        <f t="shared" si="1"/>
        <v>16979</v>
      </c>
      <c r="J41" s="68"/>
      <c r="K41" s="69"/>
    </row>
    <row r="42" spans="1:11">
      <c r="A42" s="111">
        <v>31</v>
      </c>
      <c r="B42" s="112" t="s">
        <v>341</v>
      </c>
      <c r="C42" s="307">
        <v>74</v>
      </c>
      <c r="D42" s="285">
        <v>6256</v>
      </c>
      <c r="E42" s="285">
        <v>0</v>
      </c>
      <c r="F42" s="127"/>
      <c r="G42" s="130"/>
      <c r="H42" s="130"/>
      <c r="I42" s="129">
        <f t="shared" si="1"/>
        <v>6256</v>
      </c>
      <c r="J42" s="68"/>
      <c r="K42" s="69"/>
    </row>
    <row r="43" spans="1:11">
      <c r="A43" s="111">
        <v>32</v>
      </c>
      <c r="B43" s="112" t="s">
        <v>342</v>
      </c>
      <c r="C43" s="307">
        <v>55</v>
      </c>
      <c r="D43" s="285">
        <v>6702</v>
      </c>
      <c r="E43" s="285">
        <v>0</v>
      </c>
      <c r="F43" s="127"/>
      <c r="G43" s="130"/>
      <c r="H43" s="130"/>
      <c r="I43" s="129">
        <f t="shared" si="1"/>
        <v>6702</v>
      </c>
      <c r="J43" s="68"/>
      <c r="K43" s="69"/>
    </row>
    <row r="44" spans="1:11">
      <c r="A44" s="111">
        <v>33</v>
      </c>
      <c r="B44" s="112" t="s">
        <v>343</v>
      </c>
      <c r="C44" s="307">
        <v>28</v>
      </c>
      <c r="D44" s="285">
        <v>7149</v>
      </c>
      <c r="E44" s="285">
        <v>0</v>
      </c>
      <c r="F44" s="127"/>
      <c r="G44" s="130"/>
      <c r="H44" s="130"/>
      <c r="I44" s="129">
        <f t="shared" si="1"/>
        <v>7149</v>
      </c>
      <c r="J44" s="68"/>
      <c r="K44" s="69"/>
    </row>
    <row r="45" spans="1:11">
      <c r="A45" s="111">
        <v>34</v>
      </c>
      <c r="B45" s="112" t="s">
        <v>344</v>
      </c>
      <c r="C45" s="307">
        <v>64</v>
      </c>
      <c r="D45" s="285">
        <v>13405</v>
      </c>
      <c r="E45" s="285">
        <v>0</v>
      </c>
      <c r="F45" s="127"/>
      <c r="G45" s="130"/>
      <c r="H45" s="130"/>
      <c r="I45" s="129">
        <f t="shared" si="1"/>
        <v>13405</v>
      </c>
      <c r="J45" s="68"/>
      <c r="K45" s="69"/>
    </row>
    <row r="46" spans="1:11">
      <c r="A46" s="111">
        <v>35</v>
      </c>
      <c r="B46" s="112" t="s">
        <v>345</v>
      </c>
      <c r="C46" s="307">
        <v>120</v>
      </c>
      <c r="D46" s="285">
        <v>8937</v>
      </c>
      <c r="E46" s="285">
        <v>0</v>
      </c>
      <c r="F46" s="127"/>
      <c r="G46" s="130"/>
      <c r="H46" s="130"/>
      <c r="I46" s="129">
        <f t="shared" si="1"/>
        <v>8937</v>
      </c>
      <c r="J46" s="68"/>
      <c r="K46" s="69"/>
    </row>
    <row r="47" spans="1:11">
      <c r="A47" s="111">
        <v>36</v>
      </c>
      <c r="B47" s="112" t="s">
        <v>346</v>
      </c>
      <c r="C47" s="307">
        <v>47</v>
      </c>
      <c r="D47" s="285">
        <v>1787</v>
      </c>
      <c r="E47" s="285">
        <v>0</v>
      </c>
      <c r="F47" s="127"/>
      <c r="G47" s="130"/>
      <c r="H47" s="130"/>
      <c r="I47" s="129">
        <f t="shared" si="1"/>
        <v>1787</v>
      </c>
      <c r="J47" s="68"/>
      <c r="K47" s="69"/>
    </row>
    <row r="48" spans="1:11">
      <c r="A48" s="111">
        <v>37</v>
      </c>
      <c r="B48" s="112" t="s">
        <v>347</v>
      </c>
      <c r="C48" s="307">
        <v>100</v>
      </c>
      <c r="D48" s="285">
        <v>4692</v>
      </c>
      <c r="E48" s="285">
        <v>0</v>
      </c>
      <c r="F48" s="127"/>
      <c r="G48" s="130"/>
      <c r="H48" s="130"/>
      <c r="I48" s="129">
        <f t="shared" si="1"/>
        <v>4692</v>
      </c>
      <c r="J48" s="68"/>
      <c r="K48" s="69"/>
    </row>
    <row r="49" spans="1:11">
      <c r="A49" s="111">
        <v>38</v>
      </c>
      <c r="B49" s="112" t="s">
        <v>348</v>
      </c>
      <c r="C49" s="307">
        <v>80</v>
      </c>
      <c r="D49" s="285">
        <v>6702</v>
      </c>
      <c r="E49" s="285">
        <v>0</v>
      </c>
      <c r="F49" s="127"/>
      <c r="G49" s="130"/>
      <c r="H49" s="130"/>
      <c r="I49" s="129">
        <f t="shared" si="1"/>
        <v>6702</v>
      </c>
      <c r="J49" s="68"/>
      <c r="K49" s="69"/>
    </row>
    <row r="50" spans="1:11">
      <c r="A50" s="111">
        <v>39</v>
      </c>
      <c r="B50" s="112" t="s">
        <v>349</v>
      </c>
      <c r="C50" s="307">
        <v>84</v>
      </c>
      <c r="D50" s="285">
        <v>2681</v>
      </c>
      <c r="E50" s="285">
        <v>0</v>
      </c>
      <c r="F50" s="127"/>
      <c r="G50" s="130"/>
      <c r="H50" s="130"/>
      <c r="I50" s="129">
        <f t="shared" si="1"/>
        <v>2681</v>
      </c>
      <c r="J50" s="68"/>
      <c r="K50" s="69"/>
    </row>
    <row r="51" spans="1:11">
      <c r="A51" s="111">
        <v>40</v>
      </c>
      <c r="B51" s="112" t="s">
        <v>350</v>
      </c>
      <c r="C51" s="307">
        <v>10</v>
      </c>
      <c r="D51" s="285">
        <v>1787</v>
      </c>
      <c r="E51" s="285">
        <v>0</v>
      </c>
      <c r="F51" s="127"/>
      <c r="G51" s="130"/>
      <c r="H51" s="130"/>
      <c r="I51" s="129">
        <f t="shared" si="1"/>
        <v>1787</v>
      </c>
      <c r="J51" s="68"/>
      <c r="K51" s="69"/>
    </row>
    <row r="52" spans="1:11">
      <c r="A52" s="111">
        <v>41</v>
      </c>
      <c r="B52" s="112" t="s">
        <v>351</v>
      </c>
      <c r="C52" s="307">
        <v>12</v>
      </c>
      <c r="D52" s="285">
        <v>1787</v>
      </c>
      <c r="E52" s="285">
        <v>0</v>
      </c>
      <c r="F52" s="127"/>
      <c r="G52" s="130"/>
      <c r="H52" s="130"/>
      <c r="I52" s="129">
        <f t="shared" si="1"/>
        <v>1787</v>
      </c>
      <c r="J52" s="68"/>
      <c r="K52" s="69"/>
    </row>
    <row r="53" spans="1:11">
      <c r="A53" s="111">
        <v>42</v>
      </c>
      <c r="B53" s="112" t="s">
        <v>352</v>
      </c>
      <c r="C53" s="307">
        <v>231</v>
      </c>
      <c r="D53" s="285">
        <v>17873</v>
      </c>
      <c r="E53" s="285">
        <v>0</v>
      </c>
      <c r="F53" s="127"/>
      <c r="G53" s="130"/>
      <c r="H53" s="130"/>
      <c r="I53" s="129">
        <f t="shared" si="1"/>
        <v>17873</v>
      </c>
      <c r="J53" s="68"/>
      <c r="K53" s="69"/>
    </row>
    <row r="54" spans="1:11">
      <c r="A54" s="114">
        <v>43</v>
      </c>
      <c r="B54" s="171" t="s">
        <v>61</v>
      </c>
      <c r="C54" s="309">
        <v>0</v>
      </c>
      <c r="D54" s="288">
        <v>16350</v>
      </c>
      <c r="E54" s="287">
        <v>0</v>
      </c>
      <c r="F54" s="114"/>
      <c r="G54" s="131"/>
      <c r="H54" s="131"/>
      <c r="I54" s="131">
        <f>D54+G54</f>
        <v>16350</v>
      </c>
      <c r="J54" s="68"/>
      <c r="K54" s="69"/>
    </row>
    <row r="55" spans="1:11" s="30" customFormat="1" ht="12"/>
    <row r="56" spans="1:11" s="30" customFormat="1" ht="12">
      <c r="D56" s="226"/>
    </row>
    <row r="57" spans="1:11" s="30" customFormat="1" ht="12"/>
    <row r="58" spans="1:11" s="30" customFormat="1" ht="12"/>
    <row r="59" spans="1:11" s="30" customFormat="1" ht="12"/>
    <row r="60" spans="1:11" s="30" customFormat="1" ht="12"/>
    <row r="61" spans="1:11" s="30" customFormat="1" ht="12"/>
    <row r="62" spans="1:11" s="30" customFormat="1" ht="12"/>
    <row r="63" spans="1:11" s="30" customFormat="1" ht="12"/>
    <row r="64" spans="1:11" s="30" customFormat="1" ht="12"/>
    <row r="65" s="30" customFormat="1" ht="12"/>
    <row r="66" s="30" customFormat="1" ht="12"/>
    <row r="67" s="30" customFormat="1" ht="12"/>
    <row r="68" s="30" customFormat="1" ht="12"/>
    <row r="69" s="30" customFormat="1" ht="12"/>
    <row r="70" s="30" customFormat="1" ht="12"/>
    <row r="71" s="30" customFormat="1" ht="12"/>
    <row r="72" s="30" customFormat="1" ht="12"/>
    <row r="73" s="30" customFormat="1" ht="12"/>
    <row r="74" s="30" customFormat="1" ht="12"/>
    <row r="75" s="30" customFormat="1" ht="12"/>
    <row r="76" s="30" customFormat="1" ht="12"/>
    <row r="77" s="30" customFormat="1" ht="12"/>
    <row r="78" s="30" customFormat="1" ht="12"/>
    <row r="79" s="30" customFormat="1" ht="12"/>
    <row r="80" s="30" customFormat="1" ht="12"/>
    <row r="81" s="30" customFormat="1" ht="12"/>
    <row r="82" s="30" customFormat="1" ht="12"/>
    <row r="83" s="30" customFormat="1" ht="12"/>
    <row r="84" s="30" customFormat="1" ht="12"/>
    <row r="85" s="30" customFormat="1" ht="12"/>
    <row r="86" s="30" customFormat="1" ht="12"/>
    <row r="87" s="30" customFormat="1" ht="12"/>
    <row r="88" s="30" customFormat="1" ht="12"/>
    <row r="89" s="30" customFormat="1" ht="12"/>
    <row r="90" s="30" customFormat="1" ht="12"/>
    <row r="91" s="30" customFormat="1" ht="12"/>
    <row r="92" s="30" customFormat="1" ht="12"/>
    <row r="93" s="30" customFormat="1" ht="12"/>
    <row r="94" s="30" customFormat="1" ht="12"/>
    <row r="95" s="30" customFormat="1" ht="12"/>
    <row r="96" s="30" customFormat="1" ht="12"/>
    <row r="97" s="30" customFormat="1" ht="12"/>
    <row r="98" s="30" customFormat="1" ht="12"/>
    <row r="99" s="30" customFormat="1" ht="12"/>
    <row r="100" s="30" customFormat="1" ht="12"/>
    <row r="101" s="30" customFormat="1" ht="12"/>
    <row r="102" s="30" customFormat="1" ht="12"/>
    <row r="103" s="30" customFormat="1" ht="12"/>
    <row r="104" s="30" customFormat="1" ht="12"/>
    <row r="105" s="30" customFormat="1" ht="12"/>
    <row r="106" s="30" customFormat="1" ht="12"/>
    <row r="107" s="30" customFormat="1" ht="12"/>
    <row r="108" s="30" customFormat="1" ht="12"/>
    <row r="109" s="30" customFormat="1" ht="12"/>
    <row r="110" s="30" customFormat="1" ht="12"/>
    <row r="111" s="30" customFormat="1" ht="12"/>
    <row r="112" s="30" customFormat="1" ht="12"/>
    <row r="113" s="30" customFormat="1" ht="12"/>
    <row r="114" s="30" customFormat="1" ht="12"/>
    <row r="115" s="30" customFormat="1" ht="12"/>
    <row r="116" s="30" customFormat="1" ht="12"/>
    <row r="117" s="30" customFormat="1" ht="12"/>
    <row r="118" s="30" customFormat="1" ht="12"/>
  </sheetData>
  <mergeCells count="3">
    <mergeCell ref="A6:I6"/>
    <mergeCell ref="A7:I7"/>
    <mergeCell ref="A5:E5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O123"/>
  <sheetViews>
    <sheetView workbookViewId="0">
      <selection activeCell="H17" sqref="H17"/>
    </sheetView>
  </sheetViews>
  <sheetFormatPr defaultRowHeight="13.8" outlineLevelCol="1"/>
  <cols>
    <col min="1" max="1" width="7.44140625" style="17" customWidth="1"/>
    <col min="2" max="2" width="51.109375" style="17" hidden="1" customWidth="1"/>
    <col min="3" max="3" width="43.6640625" style="17" customWidth="1"/>
    <col min="4" max="5" width="14.44140625" style="17" customWidth="1"/>
    <col min="6" max="8" width="14.44140625" style="17" hidden="1" customWidth="1" outlineLevel="1"/>
    <col min="9" max="9" width="14.44140625" style="17" customWidth="1" collapsed="1"/>
    <col min="10" max="11" width="14.44140625" style="17" customWidth="1"/>
    <col min="12" max="246" width="8.88671875" style="17"/>
    <col min="247" max="247" width="7.109375" style="17" customWidth="1"/>
    <col min="248" max="248" width="33" style="17" customWidth="1"/>
    <col min="249" max="249" width="13.109375" style="17" customWidth="1"/>
    <col min="250" max="250" width="16.33203125" style="17" customWidth="1"/>
    <col min="251" max="254" width="0" style="17" hidden="1" customWidth="1"/>
    <col min="255" max="255" width="13.6640625" style="17" customWidth="1"/>
    <col min="256" max="256" width="8.88671875" style="17"/>
    <col min="257" max="257" width="11" style="17" customWidth="1"/>
    <col min="258" max="502" width="8.88671875" style="17"/>
    <col min="503" max="503" width="7.109375" style="17" customWidth="1"/>
    <col min="504" max="504" width="33" style="17" customWidth="1"/>
    <col min="505" max="505" width="13.109375" style="17" customWidth="1"/>
    <col min="506" max="506" width="16.33203125" style="17" customWidth="1"/>
    <col min="507" max="510" width="0" style="17" hidden="1" customWidth="1"/>
    <col min="511" max="511" width="13.6640625" style="17" customWidth="1"/>
    <col min="512" max="512" width="8.88671875" style="17"/>
    <col min="513" max="513" width="11" style="17" customWidth="1"/>
    <col min="514" max="758" width="8.88671875" style="17"/>
    <col min="759" max="759" width="7.109375" style="17" customWidth="1"/>
    <col min="760" max="760" width="33" style="17" customWidth="1"/>
    <col min="761" max="761" width="13.109375" style="17" customWidth="1"/>
    <col min="762" max="762" width="16.33203125" style="17" customWidth="1"/>
    <col min="763" max="766" width="0" style="17" hidden="1" customWidth="1"/>
    <col min="767" max="767" width="13.6640625" style="17" customWidth="1"/>
    <col min="768" max="768" width="8.88671875" style="17"/>
    <col min="769" max="769" width="11" style="17" customWidth="1"/>
    <col min="770" max="1014" width="8.88671875" style="17"/>
    <col min="1015" max="1015" width="7.109375" style="17" customWidth="1"/>
    <col min="1016" max="1016" width="33" style="17" customWidth="1"/>
    <col min="1017" max="1017" width="13.109375" style="17" customWidth="1"/>
    <col min="1018" max="1018" width="16.33203125" style="17" customWidth="1"/>
    <col min="1019" max="1022" width="0" style="17" hidden="1" customWidth="1"/>
    <col min="1023" max="1023" width="13.6640625" style="17" customWidth="1"/>
    <col min="1024" max="1024" width="8.88671875" style="17"/>
    <col min="1025" max="1025" width="11" style="17" customWidth="1"/>
    <col min="1026" max="1270" width="8.88671875" style="17"/>
    <col min="1271" max="1271" width="7.109375" style="17" customWidth="1"/>
    <col min="1272" max="1272" width="33" style="17" customWidth="1"/>
    <col min="1273" max="1273" width="13.109375" style="17" customWidth="1"/>
    <col min="1274" max="1274" width="16.33203125" style="17" customWidth="1"/>
    <col min="1275" max="1278" width="0" style="17" hidden="1" customWidth="1"/>
    <col min="1279" max="1279" width="13.6640625" style="17" customWidth="1"/>
    <col min="1280" max="1280" width="8.88671875" style="17"/>
    <col min="1281" max="1281" width="11" style="17" customWidth="1"/>
    <col min="1282" max="1526" width="8.88671875" style="17"/>
    <col min="1527" max="1527" width="7.109375" style="17" customWidth="1"/>
    <col min="1528" max="1528" width="33" style="17" customWidth="1"/>
    <col min="1529" max="1529" width="13.109375" style="17" customWidth="1"/>
    <col min="1530" max="1530" width="16.33203125" style="17" customWidth="1"/>
    <col min="1531" max="1534" width="0" style="17" hidden="1" customWidth="1"/>
    <col min="1535" max="1535" width="13.6640625" style="17" customWidth="1"/>
    <col min="1536" max="1536" width="8.88671875" style="17"/>
    <col min="1537" max="1537" width="11" style="17" customWidth="1"/>
    <col min="1538" max="1782" width="8.88671875" style="17"/>
    <col min="1783" max="1783" width="7.109375" style="17" customWidth="1"/>
    <col min="1784" max="1784" width="33" style="17" customWidth="1"/>
    <col min="1785" max="1785" width="13.109375" style="17" customWidth="1"/>
    <col min="1786" max="1786" width="16.33203125" style="17" customWidth="1"/>
    <col min="1787" max="1790" width="0" style="17" hidden="1" customWidth="1"/>
    <col min="1791" max="1791" width="13.6640625" style="17" customWidth="1"/>
    <col min="1792" max="1792" width="8.88671875" style="17"/>
    <col min="1793" max="1793" width="11" style="17" customWidth="1"/>
    <col min="1794" max="2038" width="8.88671875" style="17"/>
    <col min="2039" max="2039" width="7.109375" style="17" customWidth="1"/>
    <col min="2040" max="2040" width="33" style="17" customWidth="1"/>
    <col min="2041" max="2041" width="13.109375" style="17" customWidth="1"/>
    <col min="2042" max="2042" width="16.33203125" style="17" customWidth="1"/>
    <col min="2043" max="2046" width="0" style="17" hidden="1" customWidth="1"/>
    <col min="2047" max="2047" width="13.6640625" style="17" customWidth="1"/>
    <col min="2048" max="2048" width="8.88671875" style="17"/>
    <col min="2049" max="2049" width="11" style="17" customWidth="1"/>
    <col min="2050" max="2294" width="8.88671875" style="17"/>
    <col min="2295" max="2295" width="7.109375" style="17" customWidth="1"/>
    <col min="2296" max="2296" width="33" style="17" customWidth="1"/>
    <col min="2297" max="2297" width="13.109375" style="17" customWidth="1"/>
    <col min="2298" max="2298" width="16.33203125" style="17" customWidth="1"/>
    <col min="2299" max="2302" width="0" style="17" hidden="1" customWidth="1"/>
    <col min="2303" max="2303" width="13.6640625" style="17" customWidth="1"/>
    <col min="2304" max="2304" width="8.88671875" style="17"/>
    <col min="2305" max="2305" width="11" style="17" customWidth="1"/>
    <col min="2306" max="2550" width="8.88671875" style="17"/>
    <col min="2551" max="2551" width="7.109375" style="17" customWidth="1"/>
    <col min="2552" max="2552" width="33" style="17" customWidth="1"/>
    <col min="2553" max="2553" width="13.109375" style="17" customWidth="1"/>
    <col min="2554" max="2554" width="16.33203125" style="17" customWidth="1"/>
    <col min="2555" max="2558" width="0" style="17" hidden="1" customWidth="1"/>
    <col min="2559" max="2559" width="13.6640625" style="17" customWidth="1"/>
    <col min="2560" max="2560" width="8.88671875" style="17"/>
    <col min="2561" max="2561" width="11" style="17" customWidth="1"/>
    <col min="2562" max="2806" width="8.88671875" style="17"/>
    <col min="2807" max="2807" width="7.109375" style="17" customWidth="1"/>
    <col min="2808" max="2808" width="33" style="17" customWidth="1"/>
    <col min="2809" max="2809" width="13.109375" style="17" customWidth="1"/>
    <col min="2810" max="2810" width="16.33203125" style="17" customWidth="1"/>
    <col min="2811" max="2814" width="0" style="17" hidden="1" customWidth="1"/>
    <col min="2815" max="2815" width="13.6640625" style="17" customWidth="1"/>
    <col min="2816" max="2816" width="8.88671875" style="17"/>
    <col min="2817" max="2817" width="11" style="17" customWidth="1"/>
    <col min="2818" max="3062" width="8.88671875" style="17"/>
    <col min="3063" max="3063" width="7.109375" style="17" customWidth="1"/>
    <col min="3064" max="3064" width="33" style="17" customWidth="1"/>
    <col min="3065" max="3065" width="13.109375" style="17" customWidth="1"/>
    <col min="3066" max="3066" width="16.33203125" style="17" customWidth="1"/>
    <col min="3067" max="3070" width="0" style="17" hidden="1" customWidth="1"/>
    <col min="3071" max="3071" width="13.6640625" style="17" customWidth="1"/>
    <col min="3072" max="3072" width="8.88671875" style="17"/>
    <col min="3073" max="3073" width="11" style="17" customWidth="1"/>
    <col min="3074" max="3318" width="8.88671875" style="17"/>
    <col min="3319" max="3319" width="7.109375" style="17" customWidth="1"/>
    <col min="3320" max="3320" width="33" style="17" customWidth="1"/>
    <col min="3321" max="3321" width="13.109375" style="17" customWidth="1"/>
    <col min="3322" max="3322" width="16.33203125" style="17" customWidth="1"/>
    <col min="3323" max="3326" width="0" style="17" hidden="1" customWidth="1"/>
    <col min="3327" max="3327" width="13.6640625" style="17" customWidth="1"/>
    <col min="3328" max="3328" width="8.88671875" style="17"/>
    <col min="3329" max="3329" width="11" style="17" customWidth="1"/>
    <col min="3330" max="3574" width="8.88671875" style="17"/>
    <col min="3575" max="3575" width="7.109375" style="17" customWidth="1"/>
    <col min="3576" max="3576" width="33" style="17" customWidth="1"/>
    <col min="3577" max="3577" width="13.109375" style="17" customWidth="1"/>
    <col min="3578" max="3578" width="16.33203125" style="17" customWidth="1"/>
    <col min="3579" max="3582" width="0" style="17" hidden="1" customWidth="1"/>
    <col min="3583" max="3583" width="13.6640625" style="17" customWidth="1"/>
    <col min="3584" max="3584" width="8.88671875" style="17"/>
    <col min="3585" max="3585" width="11" style="17" customWidth="1"/>
    <col min="3586" max="3830" width="8.88671875" style="17"/>
    <col min="3831" max="3831" width="7.109375" style="17" customWidth="1"/>
    <col min="3832" max="3832" width="33" style="17" customWidth="1"/>
    <col min="3833" max="3833" width="13.109375" style="17" customWidth="1"/>
    <col min="3834" max="3834" width="16.33203125" style="17" customWidth="1"/>
    <col min="3835" max="3838" width="0" style="17" hidden="1" customWidth="1"/>
    <col min="3839" max="3839" width="13.6640625" style="17" customWidth="1"/>
    <col min="3840" max="3840" width="8.88671875" style="17"/>
    <col min="3841" max="3841" width="11" style="17" customWidth="1"/>
    <col min="3842" max="4086" width="8.88671875" style="17"/>
    <col min="4087" max="4087" width="7.109375" style="17" customWidth="1"/>
    <col min="4088" max="4088" width="33" style="17" customWidth="1"/>
    <col min="4089" max="4089" width="13.109375" style="17" customWidth="1"/>
    <col min="4090" max="4090" width="16.33203125" style="17" customWidth="1"/>
    <col min="4091" max="4094" width="0" style="17" hidden="1" customWidth="1"/>
    <col min="4095" max="4095" width="13.6640625" style="17" customWidth="1"/>
    <col min="4096" max="4096" width="8.88671875" style="17"/>
    <col min="4097" max="4097" width="11" style="17" customWidth="1"/>
    <col min="4098" max="4342" width="8.88671875" style="17"/>
    <col min="4343" max="4343" width="7.109375" style="17" customWidth="1"/>
    <col min="4344" max="4344" width="33" style="17" customWidth="1"/>
    <col min="4345" max="4345" width="13.109375" style="17" customWidth="1"/>
    <col min="4346" max="4346" width="16.33203125" style="17" customWidth="1"/>
    <col min="4347" max="4350" width="0" style="17" hidden="1" customWidth="1"/>
    <col min="4351" max="4351" width="13.6640625" style="17" customWidth="1"/>
    <col min="4352" max="4352" width="8.88671875" style="17"/>
    <col min="4353" max="4353" width="11" style="17" customWidth="1"/>
    <col min="4354" max="4598" width="8.88671875" style="17"/>
    <col min="4599" max="4599" width="7.109375" style="17" customWidth="1"/>
    <col min="4600" max="4600" width="33" style="17" customWidth="1"/>
    <col min="4601" max="4601" width="13.109375" style="17" customWidth="1"/>
    <col min="4602" max="4602" width="16.33203125" style="17" customWidth="1"/>
    <col min="4603" max="4606" width="0" style="17" hidden="1" customWidth="1"/>
    <col min="4607" max="4607" width="13.6640625" style="17" customWidth="1"/>
    <col min="4608" max="4608" width="8.88671875" style="17"/>
    <col min="4609" max="4609" width="11" style="17" customWidth="1"/>
    <col min="4610" max="4854" width="8.88671875" style="17"/>
    <col min="4855" max="4855" width="7.109375" style="17" customWidth="1"/>
    <col min="4856" max="4856" width="33" style="17" customWidth="1"/>
    <col min="4857" max="4857" width="13.109375" style="17" customWidth="1"/>
    <col min="4858" max="4858" width="16.33203125" style="17" customWidth="1"/>
    <col min="4859" max="4862" width="0" style="17" hidden="1" customWidth="1"/>
    <col min="4863" max="4863" width="13.6640625" style="17" customWidth="1"/>
    <col min="4864" max="4864" width="8.88671875" style="17"/>
    <col min="4865" max="4865" width="11" style="17" customWidth="1"/>
    <col min="4866" max="5110" width="8.88671875" style="17"/>
    <col min="5111" max="5111" width="7.109375" style="17" customWidth="1"/>
    <col min="5112" max="5112" width="33" style="17" customWidth="1"/>
    <col min="5113" max="5113" width="13.109375" style="17" customWidth="1"/>
    <col min="5114" max="5114" width="16.33203125" style="17" customWidth="1"/>
    <col min="5115" max="5118" width="0" style="17" hidden="1" customWidth="1"/>
    <col min="5119" max="5119" width="13.6640625" style="17" customWidth="1"/>
    <col min="5120" max="5120" width="8.88671875" style="17"/>
    <col min="5121" max="5121" width="11" style="17" customWidth="1"/>
    <col min="5122" max="5366" width="8.88671875" style="17"/>
    <col min="5367" max="5367" width="7.109375" style="17" customWidth="1"/>
    <col min="5368" max="5368" width="33" style="17" customWidth="1"/>
    <col min="5369" max="5369" width="13.109375" style="17" customWidth="1"/>
    <col min="5370" max="5370" width="16.33203125" style="17" customWidth="1"/>
    <col min="5371" max="5374" width="0" style="17" hidden="1" customWidth="1"/>
    <col min="5375" max="5375" width="13.6640625" style="17" customWidth="1"/>
    <col min="5376" max="5376" width="8.88671875" style="17"/>
    <col min="5377" max="5377" width="11" style="17" customWidth="1"/>
    <col min="5378" max="5622" width="8.88671875" style="17"/>
    <col min="5623" max="5623" width="7.109375" style="17" customWidth="1"/>
    <col min="5624" max="5624" width="33" style="17" customWidth="1"/>
    <col min="5625" max="5625" width="13.109375" style="17" customWidth="1"/>
    <col min="5626" max="5626" width="16.33203125" style="17" customWidth="1"/>
    <col min="5627" max="5630" width="0" style="17" hidden="1" customWidth="1"/>
    <col min="5631" max="5631" width="13.6640625" style="17" customWidth="1"/>
    <col min="5632" max="5632" width="8.88671875" style="17"/>
    <col min="5633" max="5633" width="11" style="17" customWidth="1"/>
    <col min="5634" max="5878" width="8.88671875" style="17"/>
    <col min="5879" max="5879" width="7.109375" style="17" customWidth="1"/>
    <col min="5880" max="5880" width="33" style="17" customWidth="1"/>
    <col min="5881" max="5881" width="13.109375" style="17" customWidth="1"/>
    <col min="5882" max="5882" width="16.33203125" style="17" customWidth="1"/>
    <col min="5883" max="5886" width="0" style="17" hidden="1" customWidth="1"/>
    <col min="5887" max="5887" width="13.6640625" style="17" customWidth="1"/>
    <col min="5888" max="5888" width="8.88671875" style="17"/>
    <col min="5889" max="5889" width="11" style="17" customWidth="1"/>
    <col min="5890" max="6134" width="8.88671875" style="17"/>
    <col min="6135" max="6135" width="7.109375" style="17" customWidth="1"/>
    <col min="6136" max="6136" width="33" style="17" customWidth="1"/>
    <col min="6137" max="6137" width="13.109375" style="17" customWidth="1"/>
    <col min="6138" max="6138" width="16.33203125" style="17" customWidth="1"/>
    <col min="6139" max="6142" width="0" style="17" hidden="1" customWidth="1"/>
    <col min="6143" max="6143" width="13.6640625" style="17" customWidth="1"/>
    <col min="6144" max="6144" width="8.88671875" style="17"/>
    <col min="6145" max="6145" width="11" style="17" customWidth="1"/>
    <col min="6146" max="6390" width="8.88671875" style="17"/>
    <col min="6391" max="6391" width="7.109375" style="17" customWidth="1"/>
    <col min="6392" max="6392" width="33" style="17" customWidth="1"/>
    <col min="6393" max="6393" width="13.109375" style="17" customWidth="1"/>
    <col min="6394" max="6394" width="16.33203125" style="17" customWidth="1"/>
    <col min="6395" max="6398" width="0" style="17" hidden="1" customWidth="1"/>
    <col min="6399" max="6399" width="13.6640625" style="17" customWidth="1"/>
    <col min="6400" max="6400" width="8.88671875" style="17"/>
    <col min="6401" max="6401" width="11" style="17" customWidth="1"/>
    <col min="6402" max="6646" width="8.88671875" style="17"/>
    <col min="6647" max="6647" width="7.109375" style="17" customWidth="1"/>
    <col min="6648" max="6648" width="33" style="17" customWidth="1"/>
    <col min="6649" max="6649" width="13.109375" style="17" customWidth="1"/>
    <col min="6650" max="6650" width="16.33203125" style="17" customWidth="1"/>
    <col min="6651" max="6654" width="0" style="17" hidden="1" customWidth="1"/>
    <col min="6655" max="6655" width="13.6640625" style="17" customWidth="1"/>
    <col min="6656" max="6656" width="8.88671875" style="17"/>
    <col min="6657" max="6657" width="11" style="17" customWidth="1"/>
    <col min="6658" max="6902" width="8.88671875" style="17"/>
    <col min="6903" max="6903" width="7.109375" style="17" customWidth="1"/>
    <col min="6904" max="6904" width="33" style="17" customWidth="1"/>
    <col min="6905" max="6905" width="13.109375" style="17" customWidth="1"/>
    <col min="6906" max="6906" width="16.33203125" style="17" customWidth="1"/>
    <col min="6907" max="6910" width="0" style="17" hidden="1" customWidth="1"/>
    <col min="6911" max="6911" width="13.6640625" style="17" customWidth="1"/>
    <col min="6912" max="6912" width="8.88671875" style="17"/>
    <col min="6913" max="6913" width="11" style="17" customWidth="1"/>
    <col min="6914" max="7158" width="8.88671875" style="17"/>
    <col min="7159" max="7159" width="7.109375" style="17" customWidth="1"/>
    <col min="7160" max="7160" width="33" style="17" customWidth="1"/>
    <col min="7161" max="7161" width="13.109375" style="17" customWidth="1"/>
    <col min="7162" max="7162" width="16.33203125" style="17" customWidth="1"/>
    <col min="7163" max="7166" width="0" style="17" hidden="1" customWidth="1"/>
    <col min="7167" max="7167" width="13.6640625" style="17" customWidth="1"/>
    <col min="7168" max="7168" width="8.88671875" style="17"/>
    <col min="7169" max="7169" width="11" style="17" customWidth="1"/>
    <col min="7170" max="7414" width="8.88671875" style="17"/>
    <col min="7415" max="7415" width="7.109375" style="17" customWidth="1"/>
    <col min="7416" max="7416" width="33" style="17" customWidth="1"/>
    <col min="7417" max="7417" width="13.109375" style="17" customWidth="1"/>
    <col min="7418" max="7418" width="16.33203125" style="17" customWidth="1"/>
    <col min="7419" max="7422" width="0" style="17" hidden="1" customWidth="1"/>
    <col min="7423" max="7423" width="13.6640625" style="17" customWidth="1"/>
    <col min="7424" max="7424" width="8.88671875" style="17"/>
    <col min="7425" max="7425" width="11" style="17" customWidth="1"/>
    <col min="7426" max="7670" width="8.88671875" style="17"/>
    <col min="7671" max="7671" width="7.109375" style="17" customWidth="1"/>
    <col min="7672" max="7672" width="33" style="17" customWidth="1"/>
    <col min="7673" max="7673" width="13.109375" style="17" customWidth="1"/>
    <col min="7674" max="7674" width="16.33203125" style="17" customWidth="1"/>
    <col min="7675" max="7678" width="0" style="17" hidden="1" customWidth="1"/>
    <col min="7679" max="7679" width="13.6640625" style="17" customWidth="1"/>
    <col min="7680" max="7680" width="8.88671875" style="17"/>
    <col min="7681" max="7681" width="11" style="17" customWidth="1"/>
    <col min="7682" max="7926" width="8.88671875" style="17"/>
    <col min="7927" max="7927" width="7.109375" style="17" customWidth="1"/>
    <col min="7928" max="7928" width="33" style="17" customWidth="1"/>
    <col min="7929" max="7929" width="13.109375" style="17" customWidth="1"/>
    <col min="7930" max="7930" width="16.33203125" style="17" customWidth="1"/>
    <col min="7931" max="7934" width="0" style="17" hidden="1" customWidth="1"/>
    <col min="7935" max="7935" width="13.6640625" style="17" customWidth="1"/>
    <col min="7936" max="7936" width="8.88671875" style="17"/>
    <col min="7937" max="7937" width="11" style="17" customWidth="1"/>
    <col min="7938" max="8182" width="8.88671875" style="17"/>
    <col min="8183" max="8183" width="7.109375" style="17" customWidth="1"/>
    <col min="8184" max="8184" width="33" style="17" customWidth="1"/>
    <col min="8185" max="8185" width="13.109375" style="17" customWidth="1"/>
    <col min="8186" max="8186" width="16.33203125" style="17" customWidth="1"/>
    <col min="8187" max="8190" width="0" style="17" hidden="1" customWidth="1"/>
    <col min="8191" max="8191" width="13.6640625" style="17" customWidth="1"/>
    <col min="8192" max="8192" width="8.88671875" style="17"/>
    <col min="8193" max="8193" width="11" style="17" customWidth="1"/>
    <col min="8194" max="8438" width="8.88671875" style="17"/>
    <col min="8439" max="8439" width="7.109375" style="17" customWidth="1"/>
    <col min="8440" max="8440" width="33" style="17" customWidth="1"/>
    <col min="8441" max="8441" width="13.109375" style="17" customWidth="1"/>
    <col min="8442" max="8442" width="16.33203125" style="17" customWidth="1"/>
    <col min="8443" max="8446" width="0" style="17" hidden="1" customWidth="1"/>
    <col min="8447" max="8447" width="13.6640625" style="17" customWidth="1"/>
    <col min="8448" max="8448" width="8.88671875" style="17"/>
    <col min="8449" max="8449" width="11" style="17" customWidth="1"/>
    <col min="8450" max="8694" width="8.88671875" style="17"/>
    <col min="8695" max="8695" width="7.109375" style="17" customWidth="1"/>
    <col min="8696" max="8696" width="33" style="17" customWidth="1"/>
    <col min="8697" max="8697" width="13.109375" style="17" customWidth="1"/>
    <col min="8698" max="8698" width="16.33203125" style="17" customWidth="1"/>
    <col min="8699" max="8702" width="0" style="17" hidden="1" customWidth="1"/>
    <col min="8703" max="8703" width="13.6640625" style="17" customWidth="1"/>
    <col min="8704" max="8704" width="8.88671875" style="17"/>
    <col min="8705" max="8705" width="11" style="17" customWidth="1"/>
    <col min="8706" max="8950" width="8.88671875" style="17"/>
    <col min="8951" max="8951" width="7.109375" style="17" customWidth="1"/>
    <col min="8952" max="8952" width="33" style="17" customWidth="1"/>
    <col min="8953" max="8953" width="13.109375" style="17" customWidth="1"/>
    <col min="8954" max="8954" width="16.33203125" style="17" customWidth="1"/>
    <col min="8955" max="8958" width="0" style="17" hidden="1" customWidth="1"/>
    <col min="8959" max="8959" width="13.6640625" style="17" customWidth="1"/>
    <col min="8960" max="8960" width="8.88671875" style="17"/>
    <col min="8961" max="8961" width="11" style="17" customWidth="1"/>
    <col min="8962" max="9206" width="8.88671875" style="17"/>
    <col min="9207" max="9207" width="7.109375" style="17" customWidth="1"/>
    <col min="9208" max="9208" width="33" style="17" customWidth="1"/>
    <col min="9209" max="9209" width="13.109375" style="17" customWidth="1"/>
    <col min="9210" max="9210" width="16.33203125" style="17" customWidth="1"/>
    <col min="9211" max="9214" width="0" style="17" hidden="1" customWidth="1"/>
    <col min="9215" max="9215" width="13.6640625" style="17" customWidth="1"/>
    <col min="9216" max="9216" width="8.88671875" style="17"/>
    <col min="9217" max="9217" width="11" style="17" customWidth="1"/>
    <col min="9218" max="9462" width="8.88671875" style="17"/>
    <col min="9463" max="9463" width="7.109375" style="17" customWidth="1"/>
    <col min="9464" max="9464" width="33" style="17" customWidth="1"/>
    <col min="9465" max="9465" width="13.109375" style="17" customWidth="1"/>
    <col min="9466" max="9466" width="16.33203125" style="17" customWidth="1"/>
    <col min="9467" max="9470" width="0" style="17" hidden="1" customWidth="1"/>
    <col min="9471" max="9471" width="13.6640625" style="17" customWidth="1"/>
    <col min="9472" max="9472" width="8.88671875" style="17"/>
    <col min="9473" max="9473" width="11" style="17" customWidth="1"/>
    <col min="9474" max="9718" width="8.88671875" style="17"/>
    <col min="9719" max="9719" width="7.109375" style="17" customWidth="1"/>
    <col min="9720" max="9720" width="33" style="17" customWidth="1"/>
    <col min="9721" max="9721" width="13.109375" style="17" customWidth="1"/>
    <col min="9722" max="9722" width="16.33203125" style="17" customWidth="1"/>
    <col min="9723" max="9726" width="0" style="17" hidden="1" customWidth="1"/>
    <col min="9727" max="9727" width="13.6640625" style="17" customWidth="1"/>
    <col min="9728" max="9728" width="8.88671875" style="17"/>
    <col min="9729" max="9729" width="11" style="17" customWidth="1"/>
    <col min="9730" max="9974" width="8.88671875" style="17"/>
    <col min="9975" max="9975" width="7.109375" style="17" customWidth="1"/>
    <col min="9976" max="9976" width="33" style="17" customWidth="1"/>
    <col min="9977" max="9977" width="13.109375" style="17" customWidth="1"/>
    <col min="9978" max="9978" width="16.33203125" style="17" customWidth="1"/>
    <col min="9979" max="9982" width="0" style="17" hidden="1" customWidth="1"/>
    <col min="9983" max="9983" width="13.6640625" style="17" customWidth="1"/>
    <col min="9984" max="9984" width="8.88671875" style="17"/>
    <col min="9985" max="9985" width="11" style="17" customWidth="1"/>
    <col min="9986" max="10230" width="8.88671875" style="17"/>
    <col min="10231" max="10231" width="7.109375" style="17" customWidth="1"/>
    <col min="10232" max="10232" width="33" style="17" customWidth="1"/>
    <col min="10233" max="10233" width="13.109375" style="17" customWidth="1"/>
    <col min="10234" max="10234" width="16.33203125" style="17" customWidth="1"/>
    <col min="10235" max="10238" width="0" style="17" hidden="1" customWidth="1"/>
    <col min="10239" max="10239" width="13.6640625" style="17" customWidth="1"/>
    <col min="10240" max="10240" width="8.88671875" style="17"/>
    <col min="10241" max="10241" width="11" style="17" customWidth="1"/>
    <col min="10242" max="10486" width="8.88671875" style="17"/>
    <col min="10487" max="10487" width="7.109375" style="17" customWidth="1"/>
    <col min="10488" max="10488" width="33" style="17" customWidth="1"/>
    <col min="10489" max="10489" width="13.109375" style="17" customWidth="1"/>
    <col min="10490" max="10490" width="16.33203125" style="17" customWidth="1"/>
    <col min="10491" max="10494" width="0" style="17" hidden="1" customWidth="1"/>
    <col min="10495" max="10495" width="13.6640625" style="17" customWidth="1"/>
    <col min="10496" max="10496" width="8.88671875" style="17"/>
    <col min="10497" max="10497" width="11" style="17" customWidth="1"/>
    <col min="10498" max="10742" width="8.88671875" style="17"/>
    <col min="10743" max="10743" width="7.109375" style="17" customWidth="1"/>
    <col min="10744" max="10744" width="33" style="17" customWidth="1"/>
    <col min="10745" max="10745" width="13.109375" style="17" customWidth="1"/>
    <col min="10746" max="10746" width="16.33203125" style="17" customWidth="1"/>
    <col min="10747" max="10750" width="0" style="17" hidden="1" customWidth="1"/>
    <col min="10751" max="10751" width="13.6640625" style="17" customWidth="1"/>
    <col min="10752" max="10752" width="8.88671875" style="17"/>
    <col min="10753" max="10753" width="11" style="17" customWidth="1"/>
    <col min="10754" max="10998" width="8.88671875" style="17"/>
    <col min="10999" max="10999" width="7.109375" style="17" customWidth="1"/>
    <col min="11000" max="11000" width="33" style="17" customWidth="1"/>
    <col min="11001" max="11001" width="13.109375" style="17" customWidth="1"/>
    <col min="11002" max="11002" width="16.33203125" style="17" customWidth="1"/>
    <col min="11003" max="11006" width="0" style="17" hidden="1" customWidth="1"/>
    <col min="11007" max="11007" width="13.6640625" style="17" customWidth="1"/>
    <col min="11008" max="11008" width="8.88671875" style="17"/>
    <col min="11009" max="11009" width="11" style="17" customWidth="1"/>
    <col min="11010" max="11254" width="8.88671875" style="17"/>
    <col min="11255" max="11255" width="7.109375" style="17" customWidth="1"/>
    <col min="11256" max="11256" width="33" style="17" customWidth="1"/>
    <col min="11257" max="11257" width="13.109375" style="17" customWidth="1"/>
    <col min="11258" max="11258" width="16.33203125" style="17" customWidth="1"/>
    <col min="11259" max="11262" width="0" style="17" hidden="1" customWidth="1"/>
    <col min="11263" max="11263" width="13.6640625" style="17" customWidth="1"/>
    <col min="11264" max="11264" width="8.88671875" style="17"/>
    <col min="11265" max="11265" width="11" style="17" customWidth="1"/>
    <col min="11266" max="11510" width="8.88671875" style="17"/>
    <col min="11511" max="11511" width="7.109375" style="17" customWidth="1"/>
    <col min="11512" max="11512" width="33" style="17" customWidth="1"/>
    <col min="11513" max="11513" width="13.109375" style="17" customWidth="1"/>
    <col min="11514" max="11514" width="16.33203125" style="17" customWidth="1"/>
    <col min="11515" max="11518" width="0" style="17" hidden="1" customWidth="1"/>
    <col min="11519" max="11519" width="13.6640625" style="17" customWidth="1"/>
    <col min="11520" max="11520" width="8.88671875" style="17"/>
    <col min="11521" max="11521" width="11" style="17" customWidth="1"/>
    <col min="11522" max="11766" width="8.88671875" style="17"/>
    <col min="11767" max="11767" width="7.109375" style="17" customWidth="1"/>
    <col min="11768" max="11768" width="33" style="17" customWidth="1"/>
    <col min="11769" max="11769" width="13.109375" style="17" customWidth="1"/>
    <col min="11770" max="11770" width="16.33203125" style="17" customWidth="1"/>
    <col min="11771" max="11774" width="0" style="17" hidden="1" customWidth="1"/>
    <col min="11775" max="11775" width="13.6640625" style="17" customWidth="1"/>
    <col min="11776" max="11776" width="8.88671875" style="17"/>
    <col min="11777" max="11777" width="11" style="17" customWidth="1"/>
    <col min="11778" max="12022" width="8.88671875" style="17"/>
    <col min="12023" max="12023" width="7.109375" style="17" customWidth="1"/>
    <col min="12024" max="12024" width="33" style="17" customWidth="1"/>
    <col min="12025" max="12025" width="13.109375" style="17" customWidth="1"/>
    <col min="12026" max="12026" width="16.33203125" style="17" customWidth="1"/>
    <col min="12027" max="12030" width="0" style="17" hidden="1" customWidth="1"/>
    <col min="12031" max="12031" width="13.6640625" style="17" customWidth="1"/>
    <col min="12032" max="12032" width="8.88671875" style="17"/>
    <col min="12033" max="12033" width="11" style="17" customWidth="1"/>
    <col min="12034" max="12278" width="8.88671875" style="17"/>
    <col min="12279" max="12279" width="7.109375" style="17" customWidth="1"/>
    <col min="12280" max="12280" width="33" style="17" customWidth="1"/>
    <col min="12281" max="12281" width="13.109375" style="17" customWidth="1"/>
    <col min="12282" max="12282" width="16.33203125" style="17" customWidth="1"/>
    <col min="12283" max="12286" width="0" style="17" hidden="1" customWidth="1"/>
    <col min="12287" max="12287" width="13.6640625" style="17" customWidth="1"/>
    <col min="12288" max="12288" width="8.88671875" style="17"/>
    <col min="12289" max="12289" width="11" style="17" customWidth="1"/>
    <col min="12290" max="12534" width="8.88671875" style="17"/>
    <col min="12535" max="12535" width="7.109375" style="17" customWidth="1"/>
    <col min="12536" max="12536" width="33" style="17" customWidth="1"/>
    <col min="12537" max="12537" width="13.109375" style="17" customWidth="1"/>
    <col min="12538" max="12538" width="16.33203125" style="17" customWidth="1"/>
    <col min="12539" max="12542" width="0" style="17" hidden="1" customWidth="1"/>
    <col min="12543" max="12543" width="13.6640625" style="17" customWidth="1"/>
    <col min="12544" max="12544" width="8.88671875" style="17"/>
    <col min="12545" max="12545" width="11" style="17" customWidth="1"/>
    <col min="12546" max="12790" width="8.88671875" style="17"/>
    <col min="12791" max="12791" width="7.109375" style="17" customWidth="1"/>
    <col min="12792" max="12792" width="33" style="17" customWidth="1"/>
    <col min="12793" max="12793" width="13.109375" style="17" customWidth="1"/>
    <col min="12794" max="12794" width="16.33203125" style="17" customWidth="1"/>
    <col min="12795" max="12798" width="0" style="17" hidden="1" customWidth="1"/>
    <col min="12799" max="12799" width="13.6640625" style="17" customWidth="1"/>
    <col min="12800" max="12800" width="8.88671875" style="17"/>
    <col min="12801" max="12801" width="11" style="17" customWidth="1"/>
    <col min="12802" max="13046" width="8.88671875" style="17"/>
    <col min="13047" max="13047" width="7.109375" style="17" customWidth="1"/>
    <col min="13048" max="13048" width="33" style="17" customWidth="1"/>
    <col min="13049" max="13049" width="13.109375" style="17" customWidth="1"/>
    <col min="13050" max="13050" width="16.33203125" style="17" customWidth="1"/>
    <col min="13051" max="13054" width="0" style="17" hidden="1" customWidth="1"/>
    <col min="13055" max="13055" width="13.6640625" style="17" customWidth="1"/>
    <col min="13056" max="13056" width="8.88671875" style="17"/>
    <col min="13057" max="13057" width="11" style="17" customWidth="1"/>
    <col min="13058" max="13302" width="8.88671875" style="17"/>
    <col min="13303" max="13303" width="7.109375" style="17" customWidth="1"/>
    <col min="13304" max="13304" width="33" style="17" customWidth="1"/>
    <col min="13305" max="13305" width="13.109375" style="17" customWidth="1"/>
    <col min="13306" max="13306" width="16.33203125" style="17" customWidth="1"/>
    <col min="13307" max="13310" width="0" style="17" hidden="1" customWidth="1"/>
    <col min="13311" max="13311" width="13.6640625" style="17" customWidth="1"/>
    <col min="13312" max="13312" width="8.88671875" style="17"/>
    <col min="13313" max="13313" width="11" style="17" customWidth="1"/>
    <col min="13314" max="13558" width="8.88671875" style="17"/>
    <col min="13559" max="13559" width="7.109375" style="17" customWidth="1"/>
    <col min="13560" max="13560" width="33" style="17" customWidth="1"/>
    <col min="13561" max="13561" width="13.109375" style="17" customWidth="1"/>
    <col min="13562" max="13562" width="16.33203125" style="17" customWidth="1"/>
    <col min="13563" max="13566" width="0" style="17" hidden="1" customWidth="1"/>
    <col min="13567" max="13567" width="13.6640625" style="17" customWidth="1"/>
    <col min="13568" max="13568" width="8.88671875" style="17"/>
    <col min="13569" max="13569" width="11" style="17" customWidth="1"/>
    <col min="13570" max="13814" width="8.88671875" style="17"/>
    <col min="13815" max="13815" width="7.109375" style="17" customWidth="1"/>
    <col min="13816" max="13816" width="33" style="17" customWidth="1"/>
    <col min="13817" max="13817" width="13.109375" style="17" customWidth="1"/>
    <col min="13818" max="13818" width="16.33203125" style="17" customWidth="1"/>
    <col min="13819" max="13822" width="0" style="17" hidden="1" customWidth="1"/>
    <col min="13823" max="13823" width="13.6640625" style="17" customWidth="1"/>
    <col min="13824" max="13824" width="8.88671875" style="17"/>
    <col min="13825" max="13825" width="11" style="17" customWidth="1"/>
    <col min="13826" max="14070" width="8.88671875" style="17"/>
    <col min="14071" max="14071" width="7.109375" style="17" customWidth="1"/>
    <col min="14072" max="14072" width="33" style="17" customWidth="1"/>
    <col min="14073" max="14073" width="13.109375" style="17" customWidth="1"/>
    <col min="14074" max="14074" width="16.33203125" style="17" customWidth="1"/>
    <col min="14075" max="14078" width="0" style="17" hidden="1" customWidth="1"/>
    <col min="14079" max="14079" width="13.6640625" style="17" customWidth="1"/>
    <col min="14080" max="14080" width="8.88671875" style="17"/>
    <col min="14081" max="14081" width="11" style="17" customWidth="1"/>
    <col min="14082" max="14326" width="8.88671875" style="17"/>
    <col min="14327" max="14327" width="7.109375" style="17" customWidth="1"/>
    <col min="14328" max="14328" width="33" style="17" customWidth="1"/>
    <col min="14329" max="14329" width="13.109375" style="17" customWidth="1"/>
    <col min="14330" max="14330" width="16.33203125" style="17" customWidth="1"/>
    <col min="14331" max="14334" width="0" style="17" hidden="1" customWidth="1"/>
    <col min="14335" max="14335" width="13.6640625" style="17" customWidth="1"/>
    <col min="14336" max="14336" width="8.88671875" style="17"/>
    <col min="14337" max="14337" width="11" style="17" customWidth="1"/>
    <col min="14338" max="14582" width="8.88671875" style="17"/>
    <col min="14583" max="14583" width="7.109375" style="17" customWidth="1"/>
    <col min="14584" max="14584" width="33" style="17" customWidth="1"/>
    <col min="14585" max="14585" width="13.109375" style="17" customWidth="1"/>
    <col min="14586" max="14586" width="16.33203125" style="17" customWidth="1"/>
    <col min="14587" max="14590" width="0" style="17" hidden="1" customWidth="1"/>
    <col min="14591" max="14591" width="13.6640625" style="17" customWidth="1"/>
    <col min="14592" max="14592" width="8.88671875" style="17"/>
    <col min="14593" max="14593" width="11" style="17" customWidth="1"/>
    <col min="14594" max="14838" width="8.88671875" style="17"/>
    <col min="14839" max="14839" width="7.109375" style="17" customWidth="1"/>
    <col min="14840" max="14840" width="33" style="17" customWidth="1"/>
    <col min="14841" max="14841" width="13.109375" style="17" customWidth="1"/>
    <col min="14842" max="14842" width="16.33203125" style="17" customWidth="1"/>
    <col min="14843" max="14846" width="0" style="17" hidden="1" customWidth="1"/>
    <col min="14847" max="14847" width="13.6640625" style="17" customWidth="1"/>
    <col min="14848" max="14848" width="8.88671875" style="17"/>
    <col min="14849" max="14849" width="11" style="17" customWidth="1"/>
    <col min="14850" max="15094" width="8.88671875" style="17"/>
    <col min="15095" max="15095" width="7.109375" style="17" customWidth="1"/>
    <col min="15096" max="15096" width="33" style="17" customWidth="1"/>
    <col min="15097" max="15097" width="13.109375" style="17" customWidth="1"/>
    <col min="15098" max="15098" width="16.33203125" style="17" customWidth="1"/>
    <col min="15099" max="15102" width="0" style="17" hidden="1" customWidth="1"/>
    <col min="15103" max="15103" width="13.6640625" style="17" customWidth="1"/>
    <col min="15104" max="15104" width="8.88671875" style="17"/>
    <col min="15105" max="15105" width="11" style="17" customWidth="1"/>
    <col min="15106" max="15350" width="8.88671875" style="17"/>
    <col min="15351" max="15351" width="7.109375" style="17" customWidth="1"/>
    <col min="15352" max="15352" width="33" style="17" customWidth="1"/>
    <col min="15353" max="15353" width="13.109375" style="17" customWidth="1"/>
    <col min="15354" max="15354" width="16.33203125" style="17" customWidth="1"/>
    <col min="15355" max="15358" width="0" style="17" hidden="1" customWidth="1"/>
    <col min="15359" max="15359" width="13.6640625" style="17" customWidth="1"/>
    <col min="15360" max="15360" width="8.88671875" style="17"/>
    <col min="15361" max="15361" width="11" style="17" customWidth="1"/>
    <col min="15362" max="15606" width="8.88671875" style="17"/>
    <col min="15607" max="15607" width="7.109375" style="17" customWidth="1"/>
    <col min="15608" max="15608" width="33" style="17" customWidth="1"/>
    <col min="15609" max="15609" width="13.109375" style="17" customWidth="1"/>
    <col min="15610" max="15610" width="16.33203125" style="17" customWidth="1"/>
    <col min="15611" max="15614" width="0" style="17" hidden="1" customWidth="1"/>
    <col min="15615" max="15615" width="13.6640625" style="17" customWidth="1"/>
    <col min="15616" max="15616" width="8.88671875" style="17"/>
    <col min="15617" max="15617" width="11" style="17" customWidth="1"/>
    <col min="15618" max="15862" width="8.88671875" style="17"/>
    <col min="15863" max="15863" width="7.109375" style="17" customWidth="1"/>
    <col min="15864" max="15864" width="33" style="17" customWidth="1"/>
    <col min="15865" max="15865" width="13.109375" style="17" customWidth="1"/>
    <col min="15866" max="15866" width="16.33203125" style="17" customWidth="1"/>
    <col min="15867" max="15870" width="0" style="17" hidden="1" customWidth="1"/>
    <col min="15871" max="15871" width="13.6640625" style="17" customWidth="1"/>
    <col min="15872" max="15872" width="8.88671875" style="17"/>
    <col min="15873" max="15873" width="11" style="17" customWidth="1"/>
    <col min="15874" max="16118" width="8.88671875" style="17"/>
    <col min="16119" max="16119" width="7.109375" style="17" customWidth="1"/>
    <col min="16120" max="16120" width="33" style="17" customWidth="1"/>
    <col min="16121" max="16121" width="13.109375" style="17" customWidth="1"/>
    <col min="16122" max="16122" width="16.33203125" style="17" customWidth="1"/>
    <col min="16123" max="16126" width="0" style="17" hidden="1" customWidth="1"/>
    <col min="16127" max="16127" width="13.6640625" style="17" customWidth="1"/>
    <col min="16128" max="16128" width="8.88671875" style="17"/>
    <col min="16129" max="16129" width="11" style="17" customWidth="1"/>
    <col min="16130" max="16384" width="8.88671875" style="17"/>
  </cols>
  <sheetData>
    <row r="1" spans="1:15">
      <c r="E1" s="16" t="s">
        <v>37</v>
      </c>
    </row>
    <row r="2" spans="1:15">
      <c r="E2" s="16" t="s">
        <v>59</v>
      </c>
    </row>
    <row r="3" spans="1:15">
      <c r="E3" s="16" t="s">
        <v>60</v>
      </c>
    </row>
    <row r="5" spans="1:15" s="30" customFormat="1">
      <c r="A5" s="360" t="s">
        <v>377</v>
      </c>
      <c r="B5" s="360"/>
      <c r="C5" s="360"/>
      <c r="D5" s="360"/>
      <c r="E5" s="360"/>
      <c r="F5" s="360"/>
      <c r="G5" s="360"/>
      <c r="H5" s="360"/>
      <c r="I5" s="31"/>
      <c r="J5" s="31"/>
      <c r="K5" s="31"/>
    </row>
    <row r="6" spans="1:15" s="30" customFormat="1">
      <c r="A6" s="360" t="s">
        <v>380</v>
      </c>
      <c r="B6" s="360"/>
      <c r="C6" s="360"/>
      <c r="D6" s="360"/>
      <c r="E6" s="360"/>
      <c r="F6" s="360"/>
      <c r="G6" s="360"/>
      <c r="H6" s="360"/>
      <c r="I6" s="31"/>
      <c r="J6" s="31"/>
      <c r="K6" s="31"/>
    </row>
    <row r="7" spans="1:15" s="30" customFormat="1">
      <c r="A7" s="360" t="s">
        <v>381</v>
      </c>
      <c r="B7" s="360"/>
      <c r="C7" s="360"/>
      <c r="D7" s="360"/>
      <c r="E7" s="360"/>
      <c r="F7" s="360"/>
      <c r="G7" s="360"/>
      <c r="H7" s="360"/>
      <c r="I7" s="31"/>
      <c r="J7" s="31"/>
      <c r="K7" s="31"/>
    </row>
    <row r="8" spans="1:15" s="30" customFormat="1">
      <c r="I8" s="31"/>
      <c r="J8" s="31"/>
      <c r="K8" s="31"/>
    </row>
    <row r="9" spans="1:15" s="35" customFormat="1" ht="46.95" customHeight="1">
      <c r="A9" s="166" t="s">
        <v>3</v>
      </c>
      <c r="B9" s="104"/>
      <c r="C9" s="157" t="s">
        <v>4</v>
      </c>
      <c r="D9" s="104" t="s">
        <v>353</v>
      </c>
      <c r="E9" s="104" t="s">
        <v>376</v>
      </c>
      <c r="F9" s="104" t="s">
        <v>367</v>
      </c>
      <c r="G9" s="104" t="s">
        <v>368</v>
      </c>
      <c r="H9" s="104" t="s">
        <v>369</v>
      </c>
      <c r="I9" s="31"/>
      <c r="J9" s="31"/>
      <c r="K9" s="31"/>
      <c r="L9" s="30"/>
    </row>
    <row r="10" spans="1:15" s="35" customFormat="1">
      <c r="A10" s="29">
        <v>1</v>
      </c>
      <c r="B10" s="29"/>
      <c r="C10" s="29">
        <v>2</v>
      </c>
      <c r="D10" s="29">
        <v>3</v>
      </c>
      <c r="E10" s="29">
        <v>4</v>
      </c>
      <c r="F10" s="36">
        <v>5</v>
      </c>
      <c r="G10" s="36">
        <v>6</v>
      </c>
      <c r="H10" s="36" t="s">
        <v>311</v>
      </c>
      <c r="I10" s="31"/>
      <c r="J10" s="31"/>
      <c r="K10" s="30"/>
      <c r="L10" s="30"/>
    </row>
    <row r="11" spans="1:15" s="30" customFormat="1">
      <c r="A11" s="66" t="s">
        <v>12</v>
      </c>
      <c r="B11" s="66"/>
      <c r="C11" s="27"/>
      <c r="D11" s="121">
        <f>SUM(D12:D31)</f>
        <v>5197</v>
      </c>
      <c r="E11" s="289">
        <f>SUM(E12:E31)</f>
        <v>8449313</v>
      </c>
      <c r="F11" s="121">
        <f>SUM(F12:F31)</f>
        <v>0</v>
      </c>
      <c r="G11" s="121">
        <f>SUM(G12:G31)</f>
        <v>0</v>
      </c>
      <c r="H11" s="121">
        <f>SUM(H12:H31)</f>
        <v>8449313</v>
      </c>
      <c r="I11" s="31"/>
      <c r="J11" s="31"/>
      <c r="O11" s="35"/>
    </row>
    <row r="12" spans="1:15" s="30" customFormat="1">
      <c r="A12" s="38">
        <v>1</v>
      </c>
      <c r="B12" s="118" t="s">
        <v>312</v>
      </c>
      <c r="C12" s="39" t="s">
        <v>40</v>
      </c>
      <c r="D12" s="298">
        <v>53</v>
      </c>
      <c r="E12" s="282">
        <v>79744</v>
      </c>
      <c r="F12" s="122"/>
      <c r="G12" s="122"/>
      <c r="H12" s="40">
        <f t="shared" ref="H12:H31" si="0">E12+G12</f>
        <v>79744</v>
      </c>
      <c r="I12" s="31"/>
      <c r="J12" s="31"/>
      <c r="O12" s="35"/>
    </row>
    <row r="13" spans="1:15" s="30" customFormat="1">
      <c r="A13" s="111">
        <v>2</v>
      </c>
      <c r="B13" s="112" t="s">
        <v>313</v>
      </c>
      <c r="C13" s="112" t="s">
        <v>41</v>
      </c>
      <c r="D13" s="299">
        <v>122</v>
      </c>
      <c r="E13" s="290">
        <v>168576</v>
      </c>
      <c r="F13" s="123"/>
      <c r="G13" s="123"/>
      <c r="H13" s="165">
        <f t="shared" si="0"/>
        <v>168576</v>
      </c>
      <c r="I13" s="31"/>
      <c r="J13" s="31"/>
      <c r="O13" s="35"/>
    </row>
    <row r="14" spans="1:15" s="30" customFormat="1">
      <c r="A14" s="111">
        <v>3</v>
      </c>
      <c r="B14" s="112" t="s">
        <v>314</v>
      </c>
      <c r="C14" s="112" t="s">
        <v>42</v>
      </c>
      <c r="D14" s="299">
        <v>211</v>
      </c>
      <c r="E14" s="290">
        <v>351494</v>
      </c>
      <c r="F14" s="123"/>
      <c r="G14" s="123"/>
      <c r="H14" s="165">
        <f t="shared" si="0"/>
        <v>351494</v>
      </c>
      <c r="I14" s="31"/>
      <c r="J14" s="31"/>
      <c r="O14" s="35"/>
    </row>
    <row r="15" spans="1:15" s="30" customFormat="1">
      <c r="A15" s="111">
        <v>4</v>
      </c>
      <c r="B15" s="112" t="s">
        <v>315</v>
      </c>
      <c r="C15" s="112" t="s">
        <v>43</v>
      </c>
      <c r="D15" s="300">
        <v>124</v>
      </c>
      <c r="E15" s="290">
        <v>205328</v>
      </c>
      <c r="F15" s="123"/>
      <c r="G15" s="123"/>
      <c r="H15" s="165">
        <f t="shared" si="0"/>
        <v>205328</v>
      </c>
      <c r="I15" s="31"/>
      <c r="J15" s="31"/>
      <c r="O15" s="35"/>
    </row>
    <row r="16" spans="1:15" s="30" customFormat="1">
      <c r="A16" s="111">
        <v>5</v>
      </c>
      <c r="B16" s="112" t="s">
        <v>316</v>
      </c>
      <c r="C16" s="112" t="s">
        <v>44</v>
      </c>
      <c r="D16" s="300">
        <v>223</v>
      </c>
      <c r="E16" s="290">
        <v>303072</v>
      </c>
      <c r="F16" s="123"/>
      <c r="G16" s="123"/>
      <c r="H16" s="165">
        <f t="shared" si="0"/>
        <v>303072</v>
      </c>
      <c r="I16" s="31"/>
      <c r="J16" s="31"/>
      <c r="O16" s="35"/>
    </row>
    <row r="17" spans="1:15" s="30" customFormat="1">
      <c r="A17" s="111">
        <v>6</v>
      </c>
      <c r="B17" s="112" t="s">
        <v>317</v>
      </c>
      <c r="C17" s="112" t="s">
        <v>45</v>
      </c>
      <c r="D17" s="299">
        <v>432</v>
      </c>
      <c r="E17" s="290">
        <v>719488</v>
      </c>
      <c r="F17" s="123"/>
      <c r="G17" s="123"/>
      <c r="H17" s="165">
        <f t="shared" si="0"/>
        <v>719488</v>
      </c>
      <c r="I17" s="31"/>
      <c r="J17" s="31"/>
      <c r="O17" s="35"/>
    </row>
    <row r="18" spans="1:15" s="30" customFormat="1">
      <c r="A18" s="111">
        <v>7</v>
      </c>
      <c r="B18" s="112" t="s">
        <v>318</v>
      </c>
      <c r="C18" s="112" t="s">
        <v>46</v>
      </c>
      <c r="D18" s="299">
        <v>225</v>
      </c>
      <c r="E18" s="290">
        <v>538296</v>
      </c>
      <c r="F18" s="123"/>
      <c r="G18" s="123"/>
      <c r="H18" s="165">
        <f t="shared" si="0"/>
        <v>538296</v>
      </c>
      <c r="I18" s="31"/>
      <c r="J18" s="31"/>
      <c r="O18" s="35"/>
    </row>
    <row r="19" spans="1:15" s="30" customFormat="1">
      <c r="A19" s="111">
        <v>8</v>
      </c>
      <c r="B19" s="112" t="s">
        <v>319</v>
      </c>
      <c r="C19" s="112" t="s">
        <v>47</v>
      </c>
      <c r="D19" s="299">
        <v>203</v>
      </c>
      <c r="E19" s="290">
        <v>227848</v>
      </c>
      <c r="F19" s="123"/>
      <c r="G19" s="123"/>
      <c r="H19" s="165">
        <f t="shared" si="0"/>
        <v>227848</v>
      </c>
      <c r="I19" s="31"/>
      <c r="J19" s="31"/>
      <c r="O19" s="35"/>
    </row>
    <row r="20" spans="1:15" s="30" customFormat="1">
      <c r="A20" s="111">
        <v>9</v>
      </c>
      <c r="B20" s="112" t="s">
        <v>320</v>
      </c>
      <c r="C20" s="112" t="s">
        <v>48</v>
      </c>
      <c r="D20" s="299">
        <v>92</v>
      </c>
      <c r="E20" s="290">
        <v>130552</v>
      </c>
      <c r="F20" s="123"/>
      <c r="G20" s="123"/>
      <c r="H20" s="165">
        <f t="shared" si="0"/>
        <v>130552</v>
      </c>
      <c r="I20" s="31"/>
      <c r="J20" s="31"/>
      <c r="O20" s="35"/>
    </row>
    <row r="21" spans="1:15" s="30" customFormat="1">
      <c r="A21" s="111">
        <v>10</v>
      </c>
      <c r="B21" s="112" t="s">
        <v>321</v>
      </c>
      <c r="C21" s="112" t="s">
        <v>49</v>
      </c>
      <c r="D21" s="299">
        <v>186</v>
      </c>
      <c r="E21" s="290">
        <v>276256</v>
      </c>
      <c r="F21" s="123"/>
      <c r="G21" s="123"/>
      <c r="H21" s="165">
        <f t="shared" si="0"/>
        <v>276256</v>
      </c>
      <c r="I21" s="31"/>
      <c r="J21" s="31"/>
      <c r="O21" s="35"/>
    </row>
    <row r="22" spans="1:15" s="30" customFormat="1">
      <c r="A22" s="111">
        <v>11</v>
      </c>
      <c r="B22" s="112" t="s">
        <v>322</v>
      </c>
      <c r="C22" s="112" t="s">
        <v>50</v>
      </c>
      <c r="D22" s="299">
        <v>67</v>
      </c>
      <c r="E22" s="290">
        <v>82248</v>
      </c>
      <c r="F22" s="123"/>
      <c r="G22" s="123"/>
      <c r="H22" s="165">
        <f t="shared" si="0"/>
        <v>82248</v>
      </c>
      <c r="I22" s="31"/>
      <c r="J22" s="31"/>
      <c r="O22" s="35"/>
    </row>
    <row r="23" spans="1:15" s="30" customFormat="1">
      <c r="A23" s="111">
        <v>12</v>
      </c>
      <c r="B23" s="119" t="s">
        <v>323</v>
      </c>
      <c r="C23" s="119" t="s">
        <v>51</v>
      </c>
      <c r="D23" s="299">
        <v>215</v>
      </c>
      <c r="E23" s="290">
        <v>329464</v>
      </c>
      <c r="F23" s="123"/>
      <c r="G23" s="123"/>
      <c r="H23" s="165">
        <f t="shared" si="0"/>
        <v>329464</v>
      </c>
      <c r="I23" s="31"/>
      <c r="J23" s="31"/>
      <c r="O23" s="35"/>
    </row>
    <row r="24" spans="1:15" s="30" customFormat="1">
      <c r="A24" s="111">
        <v>13</v>
      </c>
      <c r="B24" s="119" t="s">
        <v>324</v>
      </c>
      <c r="C24" s="167" t="s">
        <v>52</v>
      </c>
      <c r="D24" s="299">
        <v>950</v>
      </c>
      <c r="E24" s="290">
        <v>1453672</v>
      </c>
      <c r="F24" s="123"/>
      <c r="G24" s="123"/>
      <c r="H24" s="165">
        <f t="shared" si="0"/>
        <v>1453672</v>
      </c>
      <c r="I24" s="31"/>
      <c r="J24" s="31"/>
      <c r="O24" s="35"/>
    </row>
    <row r="25" spans="1:15" s="30" customFormat="1">
      <c r="A25" s="111">
        <v>14</v>
      </c>
      <c r="B25" s="119" t="s">
        <v>325</v>
      </c>
      <c r="C25" s="119" t="s">
        <v>53</v>
      </c>
      <c r="D25" s="299">
        <v>276</v>
      </c>
      <c r="E25" s="290">
        <v>505768</v>
      </c>
      <c r="F25" s="123"/>
      <c r="G25" s="123"/>
      <c r="H25" s="165">
        <f t="shared" si="0"/>
        <v>505768</v>
      </c>
      <c r="I25" s="31"/>
      <c r="J25" s="31"/>
      <c r="O25" s="35"/>
    </row>
    <row r="26" spans="1:15" s="30" customFormat="1">
      <c r="A26" s="111">
        <v>15</v>
      </c>
      <c r="B26" s="119" t="s">
        <v>326</v>
      </c>
      <c r="C26" s="119" t="s">
        <v>54</v>
      </c>
      <c r="D26" s="299">
        <v>412</v>
      </c>
      <c r="E26" s="290">
        <v>676792</v>
      </c>
      <c r="F26" s="123"/>
      <c r="G26" s="123"/>
      <c r="H26" s="165">
        <f t="shared" si="0"/>
        <v>676792</v>
      </c>
      <c r="I26" s="31"/>
      <c r="J26" s="31"/>
      <c r="O26" s="35"/>
    </row>
    <row r="27" spans="1:15" s="30" customFormat="1">
      <c r="A27" s="111">
        <v>16</v>
      </c>
      <c r="B27" s="112" t="s">
        <v>327</v>
      </c>
      <c r="C27" s="112" t="s">
        <v>55</v>
      </c>
      <c r="D27" s="299">
        <v>702</v>
      </c>
      <c r="E27" s="290">
        <v>1245224</v>
      </c>
      <c r="F27" s="123"/>
      <c r="G27" s="123"/>
      <c r="H27" s="165">
        <f t="shared" si="0"/>
        <v>1245224</v>
      </c>
      <c r="I27" s="31"/>
      <c r="J27" s="31"/>
      <c r="O27" s="35"/>
    </row>
    <row r="28" spans="1:15" s="30" customFormat="1">
      <c r="A28" s="111">
        <v>17</v>
      </c>
      <c r="B28" s="112" t="s">
        <v>328</v>
      </c>
      <c r="C28" s="112" t="s">
        <v>56</v>
      </c>
      <c r="D28" s="299">
        <v>155</v>
      </c>
      <c r="E28" s="290">
        <v>229889</v>
      </c>
      <c r="F28" s="123"/>
      <c r="G28" s="123"/>
      <c r="H28" s="165">
        <f t="shared" si="0"/>
        <v>229889</v>
      </c>
      <c r="I28" s="31"/>
      <c r="J28" s="31"/>
      <c r="O28" s="35"/>
    </row>
    <row r="29" spans="1:15" s="30" customFormat="1">
      <c r="A29" s="111">
        <v>18</v>
      </c>
      <c r="B29" s="112" t="s">
        <v>329</v>
      </c>
      <c r="C29" s="112" t="s">
        <v>57</v>
      </c>
      <c r="D29" s="299">
        <v>101</v>
      </c>
      <c r="E29" s="290">
        <v>174576</v>
      </c>
      <c r="F29" s="123"/>
      <c r="G29" s="123"/>
      <c r="H29" s="165">
        <f t="shared" si="0"/>
        <v>174576</v>
      </c>
      <c r="I29" s="31"/>
      <c r="J29" s="31"/>
      <c r="O29" s="35"/>
    </row>
    <row r="30" spans="1:15" s="30" customFormat="1">
      <c r="A30" s="111">
        <v>19</v>
      </c>
      <c r="B30" s="112" t="s">
        <v>330</v>
      </c>
      <c r="C30" s="112" t="s">
        <v>58</v>
      </c>
      <c r="D30" s="301">
        <v>448</v>
      </c>
      <c r="E30" s="290">
        <v>707536</v>
      </c>
      <c r="F30" s="124"/>
      <c r="G30" s="124"/>
      <c r="H30" s="165">
        <f t="shared" si="0"/>
        <v>707536</v>
      </c>
      <c r="I30" s="31"/>
      <c r="J30" s="31"/>
      <c r="O30" s="35"/>
    </row>
    <row r="31" spans="1:15" s="30" customFormat="1">
      <c r="A31" s="114">
        <v>20</v>
      </c>
      <c r="B31" s="115" t="s">
        <v>331</v>
      </c>
      <c r="C31" s="115" t="s">
        <v>310</v>
      </c>
      <c r="D31" s="302">
        <v>0</v>
      </c>
      <c r="E31" s="287">
        <v>43490</v>
      </c>
      <c r="F31" s="125"/>
      <c r="G31" s="125"/>
      <c r="H31" s="42">
        <f t="shared" si="0"/>
        <v>43490</v>
      </c>
      <c r="I31" s="31"/>
      <c r="J31" s="31"/>
      <c r="O31" s="35"/>
    </row>
    <row r="32" spans="1:15" s="30" customFormat="1">
      <c r="D32" s="303"/>
      <c r="G32" s="35"/>
      <c r="I32" s="31"/>
      <c r="J32" s="31"/>
      <c r="O32" s="35"/>
    </row>
    <row r="33" spans="9:15" s="30" customFormat="1">
      <c r="I33" s="31"/>
      <c r="J33" s="31"/>
      <c r="M33" s="35"/>
      <c r="N33" s="35"/>
      <c r="O33" s="35"/>
    </row>
    <row r="34" spans="9:15" s="30" customFormat="1">
      <c r="I34" s="31"/>
      <c r="J34" s="31"/>
      <c r="M34" s="35"/>
      <c r="N34" s="35"/>
      <c r="O34" s="35"/>
    </row>
    <row r="35" spans="9:15" s="30" customFormat="1">
      <c r="I35" s="31"/>
      <c r="J35" s="31"/>
      <c r="M35" s="35"/>
      <c r="N35" s="35"/>
      <c r="O35" s="35"/>
    </row>
    <row r="36" spans="9:15" s="30" customFormat="1">
      <c r="I36" s="31"/>
      <c r="J36" s="31"/>
      <c r="M36" s="35"/>
      <c r="N36" s="35"/>
      <c r="O36" s="35"/>
    </row>
    <row r="37" spans="9:15" s="30" customFormat="1">
      <c r="I37" s="31"/>
      <c r="J37" s="31"/>
      <c r="M37" s="35"/>
      <c r="N37" s="35"/>
      <c r="O37" s="35"/>
    </row>
    <row r="38" spans="9:15" s="30" customFormat="1">
      <c r="I38" s="31"/>
      <c r="J38" s="31"/>
      <c r="M38" s="35"/>
      <c r="N38" s="35"/>
      <c r="O38" s="35"/>
    </row>
    <row r="39" spans="9:15" s="30" customFormat="1">
      <c r="I39" s="31"/>
      <c r="J39" s="31"/>
      <c r="M39" s="35"/>
      <c r="N39" s="35"/>
      <c r="O39" s="35"/>
    </row>
    <row r="40" spans="9:15" s="30" customFormat="1">
      <c r="I40" s="31"/>
      <c r="J40" s="31"/>
      <c r="M40" s="35"/>
      <c r="N40" s="35"/>
      <c r="O40" s="35"/>
    </row>
    <row r="41" spans="9:15" s="30" customFormat="1">
      <c r="I41" s="31"/>
      <c r="J41" s="31"/>
      <c r="M41" s="35"/>
      <c r="N41" s="35"/>
      <c r="O41" s="35"/>
    </row>
    <row r="42" spans="9:15" s="30" customFormat="1">
      <c r="I42" s="31"/>
      <c r="J42" s="31"/>
      <c r="M42" s="35"/>
      <c r="N42" s="35"/>
      <c r="O42" s="35"/>
    </row>
    <row r="43" spans="9:15" s="30" customFormat="1">
      <c r="I43" s="31"/>
      <c r="J43" s="31"/>
      <c r="M43" s="35"/>
      <c r="N43" s="35"/>
      <c r="O43" s="35"/>
    </row>
    <row r="44" spans="9:15" s="30" customFormat="1">
      <c r="I44" s="31"/>
      <c r="J44" s="31"/>
      <c r="M44" s="35"/>
      <c r="N44" s="35"/>
      <c r="O44" s="35"/>
    </row>
    <row r="45" spans="9:15" s="30" customFormat="1">
      <c r="I45" s="31"/>
      <c r="J45" s="31"/>
      <c r="M45" s="35"/>
      <c r="N45" s="35"/>
      <c r="O45" s="35"/>
    </row>
    <row r="46" spans="9:15" s="30" customFormat="1">
      <c r="I46" s="31"/>
      <c r="J46" s="31"/>
      <c r="M46" s="35"/>
      <c r="N46" s="35"/>
      <c r="O46" s="35"/>
    </row>
    <row r="47" spans="9:15" s="30" customFormat="1">
      <c r="I47" s="31"/>
      <c r="J47" s="31"/>
      <c r="M47" s="35"/>
      <c r="N47" s="35"/>
      <c r="O47" s="35"/>
    </row>
    <row r="48" spans="9:15" s="30" customFormat="1">
      <c r="I48" s="31"/>
      <c r="J48" s="31"/>
      <c r="M48" s="35"/>
      <c r="N48" s="35"/>
      <c r="O48" s="35"/>
    </row>
    <row r="49" spans="9:15" s="30" customFormat="1">
      <c r="I49" s="31"/>
      <c r="J49" s="31"/>
      <c r="M49" s="35"/>
      <c r="N49" s="35"/>
      <c r="O49" s="35"/>
    </row>
    <row r="50" spans="9:15" s="30" customFormat="1">
      <c r="I50" s="31"/>
      <c r="J50" s="31"/>
      <c r="M50" s="35"/>
      <c r="N50" s="35"/>
      <c r="O50" s="35"/>
    </row>
    <row r="51" spans="9:15" s="30" customFormat="1">
      <c r="I51" s="31"/>
      <c r="J51" s="31"/>
      <c r="M51" s="35"/>
      <c r="N51" s="35"/>
      <c r="O51" s="35"/>
    </row>
    <row r="52" spans="9:15" s="30" customFormat="1">
      <c r="I52" s="31"/>
      <c r="J52" s="31"/>
      <c r="M52" s="35"/>
      <c r="N52" s="35"/>
      <c r="O52" s="35"/>
    </row>
    <row r="53" spans="9:15" s="30" customFormat="1">
      <c r="I53" s="31"/>
      <c r="J53" s="31"/>
      <c r="M53" s="35"/>
      <c r="N53" s="35"/>
      <c r="O53" s="35"/>
    </row>
    <row r="54" spans="9:15" s="30" customFormat="1">
      <c r="I54" s="31"/>
      <c r="J54" s="31"/>
      <c r="M54" s="35"/>
      <c r="N54" s="35"/>
      <c r="O54" s="35"/>
    </row>
    <row r="55" spans="9:15" s="30" customFormat="1">
      <c r="I55" s="31"/>
      <c r="J55" s="31"/>
      <c r="M55" s="35"/>
      <c r="N55" s="35"/>
      <c r="O55" s="35"/>
    </row>
    <row r="56" spans="9:15" s="30" customFormat="1">
      <c r="I56" s="31"/>
      <c r="J56" s="31"/>
      <c r="M56" s="35"/>
      <c r="N56" s="35"/>
      <c r="O56" s="35"/>
    </row>
    <row r="57" spans="9:15" s="30" customFormat="1" ht="12"/>
    <row r="58" spans="9:15" s="30" customFormat="1" ht="12"/>
    <row r="59" spans="9:15" s="30" customFormat="1" ht="12"/>
    <row r="60" spans="9:15" s="30" customFormat="1" ht="12"/>
    <row r="61" spans="9:15" s="30" customFormat="1" ht="12"/>
    <row r="62" spans="9:15" s="30" customFormat="1" ht="12"/>
    <row r="63" spans="9:15" s="30" customFormat="1" ht="12"/>
    <row r="64" spans="9:15" s="30" customFormat="1" ht="12"/>
    <row r="65" s="30" customFormat="1" ht="12"/>
    <row r="66" s="30" customFormat="1" ht="12"/>
    <row r="67" s="30" customFormat="1" ht="12"/>
    <row r="68" s="30" customFormat="1" ht="12"/>
    <row r="69" s="30" customFormat="1" ht="12"/>
    <row r="70" s="30" customFormat="1" ht="12"/>
    <row r="71" s="30" customFormat="1" ht="12"/>
    <row r="72" s="30" customFormat="1" ht="12"/>
    <row r="73" s="30" customFormat="1" ht="12"/>
    <row r="74" s="30" customFormat="1" ht="12"/>
    <row r="75" s="30" customFormat="1" ht="12"/>
    <row r="76" s="30" customFormat="1" ht="12"/>
    <row r="77" s="30" customFormat="1" ht="12"/>
    <row r="78" s="30" customFormat="1" ht="12"/>
    <row r="79" s="30" customFormat="1" ht="12"/>
    <row r="80" s="30" customFormat="1" ht="12"/>
    <row r="81" s="30" customFormat="1" ht="12"/>
    <row r="82" s="30" customFormat="1" ht="12"/>
    <row r="83" s="30" customFormat="1" ht="12"/>
    <row r="84" s="30" customFormat="1" ht="12"/>
    <row r="85" s="30" customFormat="1" ht="12"/>
    <row r="86" s="30" customFormat="1" ht="12"/>
    <row r="87" s="30" customFormat="1" ht="12"/>
    <row r="88" s="30" customFormat="1" ht="12"/>
    <row r="89" s="30" customFormat="1" ht="12"/>
    <row r="90" s="30" customFormat="1" ht="12"/>
    <row r="91" s="30" customFormat="1" ht="12"/>
    <row r="92" s="30" customFormat="1" ht="12"/>
    <row r="93" s="30" customFormat="1" ht="12"/>
    <row r="94" s="30" customFormat="1" ht="12"/>
    <row r="95" s="30" customFormat="1" ht="12"/>
    <row r="96" s="30" customFormat="1" ht="12"/>
    <row r="97" s="30" customFormat="1" ht="12"/>
    <row r="98" s="30" customFormat="1" ht="12"/>
    <row r="99" s="30" customFormat="1" ht="12"/>
    <row r="100" s="30" customFormat="1" ht="12"/>
    <row r="101" s="30" customFormat="1" ht="12"/>
    <row r="102" s="30" customFormat="1" ht="12"/>
    <row r="103" s="30" customFormat="1" ht="12"/>
    <row r="104" s="30" customFormat="1" ht="12"/>
    <row r="105" s="30" customFormat="1" ht="12"/>
    <row r="106" s="30" customFormat="1" ht="12"/>
    <row r="107" s="30" customFormat="1" ht="12"/>
    <row r="108" s="30" customFormat="1" ht="12"/>
    <row r="109" s="30" customFormat="1" ht="12"/>
    <row r="110" s="30" customFormat="1" ht="12"/>
    <row r="111" s="30" customFormat="1" ht="12"/>
    <row r="112" s="30" customFormat="1" ht="12"/>
    <row r="113" spans="10:14" s="30" customFormat="1" ht="12"/>
    <row r="114" spans="10:14" s="30" customFormat="1" ht="12"/>
    <row r="115" spans="10:14" s="30" customFormat="1" ht="12"/>
    <row r="116" spans="10:14" s="30" customFormat="1" ht="12"/>
    <row r="117" spans="10:14" s="30" customFormat="1" ht="12"/>
    <row r="118" spans="10:14" s="30" customFormat="1" ht="12"/>
    <row r="119" spans="10:14" s="30" customFormat="1" ht="12"/>
    <row r="120" spans="10:14" s="30" customFormat="1" ht="12"/>
    <row r="121" spans="10:14" s="30" customFormat="1" ht="12"/>
    <row r="122" spans="10:14" s="30" customFormat="1" ht="12"/>
    <row r="123" spans="10:14" s="30" customFormat="1">
      <c r="J123" s="17"/>
      <c r="K123" s="17"/>
      <c r="L123" s="17"/>
      <c r="M123" s="17"/>
      <c r="N123" s="17"/>
    </row>
  </sheetData>
  <mergeCells count="3">
    <mergeCell ref="A5:H5"/>
    <mergeCell ref="A6:H6"/>
    <mergeCell ref="A7:H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94"/>
  <sheetViews>
    <sheetView workbookViewId="0">
      <selection activeCell="H17" sqref="H17"/>
    </sheetView>
  </sheetViews>
  <sheetFormatPr defaultRowHeight="13.2" outlineLevelCol="1"/>
  <cols>
    <col min="1" max="1" width="6.33203125" style="21" customWidth="1"/>
    <col min="2" max="2" width="29.44140625" style="21" customWidth="1"/>
    <col min="3" max="3" width="17.44140625" style="55" customWidth="1"/>
    <col min="4" max="5" width="17.44140625" style="21" customWidth="1"/>
    <col min="6" max="8" width="12.6640625" style="21" hidden="1" customWidth="1" outlineLevel="1"/>
    <col min="9" max="9" width="14.6640625" style="21" hidden="1" customWidth="1" outlineLevel="1"/>
    <col min="10" max="10" width="15" style="21" hidden="1" customWidth="1" outlineLevel="1"/>
    <col min="11" max="11" width="14.33203125" style="21" hidden="1" customWidth="1" outlineLevel="1"/>
    <col min="12" max="12" width="12.5546875" style="21" customWidth="1" collapsed="1"/>
    <col min="13" max="247" width="9.109375" style="21"/>
    <col min="248" max="248" width="3.88671875" style="21" bestFit="1" customWidth="1"/>
    <col min="249" max="249" width="4.109375" style="21" bestFit="1" customWidth="1"/>
    <col min="250" max="250" width="52.6640625" style="21" customWidth="1"/>
    <col min="251" max="252" width="13.88671875" style="21" customWidth="1"/>
    <col min="253" max="257" width="0" style="21" hidden="1" customWidth="1"/>
    <col min="258" max="258" width="16" style="21" customWidth="1"/>
    <col min="259" max="259" width="13.6640625" style="21" customWidth="1"/>
    <col min="260" max="260" width="13" style="21" customWidth="1"/>
    <col min="261" max="503" width="9.109375" style="21"/>
    <col min="504" max="504" width="3.88671875" style="21" bestFit="1" customWidth="1"/>
    <col min="505" max="505" width="4.109375" style="21" bestFit="1" customWidth="1"/>
    <col min="506" max="506" width="52.6640625" style="21" customWidth="1"/>
    <col min="507" max="508" width="13.88671875" style="21" customWidth="1"/>
    <col min="509" max="513" width="0" style="21" hidden="1" customWidth="1"/>
    <col min="514" max="514" width="16" style="21" customWidth="1"/>
    <col min="515" max="515" width="13.6640625" style="21" customWidth="1"/>
    <col min="516" max="516" width="13" style="21" customWidth="1"/>
    <col min="517" max="759" width="9.109375" style="21"/>
    <col min="760" max="760" width="3.88671875" style="21" bestFit="1" customWidth="1"/>
    <col min="761" max="761" width="4.109375" style="21" bestFit="1" customWidth="1"/>
    <col min="762" max="762" width="52.6640625" style="21" customWidth="1"/>
    <col min="763" max="764" width="13.88671875" style="21" customWidth="1"/>
    <col min="765" max="769" width="0" style="21" hidden="1" customWidth="1"/>
    <col min="770" max="770" width="16" style="21" customWidth="1"/>
    <col min="771" max="771" width="13.6640625" style="21" customWidth="1"/>
    <col min="772" max="772" width="13" style="21" customWidth="1"/>
    <col min="773" max="1015" width="9.109375" style="21"/>
    <col min="1016" max="1016" width="3.88671875" style="21" bestFit="1" customWidth="1"/>
    <col min="1017" max="1017" width="4.109375" style="21" bestFit="1" customWidth="1"/>
    <col min="1018" max="1018" width="52.6640625" style="21" customWidth="1"/>
    <col min="1019" max="1020" width="13.88671875" style="21" customWidth="1"/>
    <col min="1021" max="1025" width="0" style="21" hidden="1" customWidth="1"/>
    <col min="1026" max="1026" width="16" style="21" customWidth="1"/>
    <col min="1027" max="1027" width="13.6640625" style="21" customWidth="1"/>
    <col min="1028" max="1028" width="13" style="21" customWidth="1"/>
    <col min="1029" max="1271" width="9.109375" style="21"/>
    <col min="1272" max="1272" width="3.88671875" style="21" bestFit="1" customWidth="1"/>
    <col min="1273" max="1273" width="4.109375" style="21" bestFit="1" customWidth="1"/>
    <col min="1274" max="1274" width="52.6640625" style="21" customWidth="1"/>
    <col min="1275" max="1276" width="13.88671875" style="21" customWidth="1"/>
    <col min="1277" max="1281" width="0" style="21" hidden="1" customWidth="1"/>
    <col min="1282" max="1282" width="16" style="21" customWidth="1"/>
    <col min="1283" max="1283" width="13.6640625" style="21" customWidth="1"/>
    <col min="1284" max="1284" width="13" style="21" customWidth="1"/>
    <col min="1285" max="1527" width="9.109375" style="21"/>
    <col min="1528" max="1528" width="3.88671875" style="21" bestFit="1" customWidth="1"/>
    <col min="1529" max="1529" width="4.109375" style="21" bestFit="1" customWidth="1"/>
    <col min="1530" max="1530" width="52.6640625" style="21" customWidth="1"/>
    <col min="1531" max="1532" width="13.88671875" style="21" customWidth="1"/>
    <col min="1533" max="1537" width="0" style="21" hidden="1" customWidth="1"/>
    <col min="1538" max="1538" width="16" style="21" customWidth="1"/>
    <col min="1539" max="1539" width="13.6640625" style="21" customWidth="1"/>
    <col min="1540" max="1540" width="13" style="21" customWidth="1"/>
    <col min="1541" max="1783" width="9.109375" style="21"/>
    <col min="1784" max="1784" width="3.88671875" style="21" bestFit="1" customWidth="1"/>
    <col min="1785" max="1785" width="4.109375" style="21" bestFit="1" customWidth="1"/>
    <col min="1786" max="1786" width="52.6640625" style="21" customWidth="1"/>
    <col min="1787" max="1788" width="13.88671875" style="21" customWidth="1"/>
    <col min="1789" max="1793" width="0" style="21" hidden="1" customWidth="1"/>
    <col min="1794" max="1794" width="16" style="21" customWidth="1"/>
    <col min="1795" max="1795" width="13.6640625" style="21" customWidth="1"/>
    <col min="1796" max="1796" width="13" style="21" customWidth="1"/>
    <col min="1797" max="2039" width="9.109375" style="21"/>
    <col min="2040" max="2040" width="3.88671875" style="21" bestFit="1" customWidth="1"/>
    <col min="2041" max="2041" width="4.109375" style="21" bestFit="1" customWidth="1"/>
    <col min="2042" max="2042" width="52.6640625" style="21" customWidth="1"/>
    <col min="2043" max="2044" width="13.88671875" style="21" customWidth="1"/>
    <col min="2045" max="2049" width="0" style="21" hidden="1" customWidth="1"/>
    <col min="2050" max="2050" width="16" style="21" customWidth="1"/>
    <col min="2051" max="2051" width="13.6640625" style="21" customWidth="1"/>
    <col min="2052" max="2052" width="13" style="21" customWidth="1"/>
    <col min="2053" max="2295" width="9.109375" style="21"/>
    <col min="2296" max="2296" width="3.88671875" style="21" bestFit="1" customWidth="1"/>
    <col min="2297" max="2297" width="4.109375" style="21" bestFit="1" customWidth="1"/>
    <col min="2298" max="2298" width="52.6640625" style="21" customWidth="1"/>
    <col min="2299" max="2300" width="13.88671875" style="21" customWidth="1"/>
    <col min="2301" max="2305" width="0" style="21" hidden="1" customWidth="1"/>
    <col min="2306" max="2306" width="16" style="21" customWidth="1"/>
    <col min="2307" max="2307" width="13.6640625" style="21" customWidth="1"/>
    <col min="2308" max="2308" width="13" style="21" customWidth="1"/>
    <col min="2309" max="2551" width="9.109375" style="21"/>
    <col min="2552" max="2552" width="3.88671875" style="21" bestFit="1" customWidth="1"/>
    <col min="2553" max="2553" width="4.109375" style="21" bestFit="1" customWidth="1"/>
    <col min="2554" max="2554" width="52.6640625" style="21" customWidth="1"/>
    <col min="2555" max="2556" width="13.88671875" style="21" customWidth="1"/>
    <col min="2557" max="2561" width="0" style="21" hidden="1" customWidth="1"/>
    <col min="2562" max="2562" width="16" style="21" customWidth="1"/>
    <col min="2563" max="2563" width="13.6640625" style="21" customWidth="1"/>
    <col min="2564" max="2564" width="13" style="21" customWidth="1"/>
    <col min="2565" max="2807" width="9.109375" style="21"/>
    <col min="2808" max="2808" width="3.88671875" style="21" bestFit="1" customWidth="1"/>
    <col min="2809" max="2809" width="4.109375" style="21" bestFit="1" customWidth="1"/>
    <col min="2810" max="2810" width="52.6640625" style="21" customWidth="1"/>
    <col min="2811" max="2812" width="13.88671875" style="21" customWidth="1"/>
    <col min="2813" max="2817" width="0" style="21" hidden="1" customWidth="1"/>
    <col min="2818" max="2818" width="16" style="21" customWidth="1"/>
    <col min="2819" max="2819" width="13.6640625" style="21" customWidth="1"/>
    <col min="2820" max="2820" width="13" style="21" customWidth="1"/>
    <col min="2821" max="3063" width="9.109375" style="21"/>
    <col min="3064" max="3064" width="3.88671875" style="21" bestFit="1" customWidth="1"/>
    <col min="3065" max="3065" width="4.109375" style="21" bestFit="1" customWidth="1"/>
    <col min="3066" max="3066" width="52.6640625" style="21" customWidth="1"/>
    <col min="3067" max="3068" width="13.88671875" style="21" customWidth="1"/>
    <col min="3069" max="3073" width="0" style="21" hidden="1" customWidth="1"/>
    <col min="3074" max="3074" width="16" style="21" customWidth="1"/>
    <col min="3075" max="3075" width="13.6640625" style="21" customWidth="1"/>
    <col min="3076" max="3076" width="13" style="21" customWidth="1"/>
    <col min="3077" max="3319" width="9.109375" style="21"/>
    <col min="3320" max="3320" width="3.88671875" style="21" bestFit="1" customWidth="1"/>
    <col min="3321" max="3321" width="4.109375" style="21" bestFit="1" customWidth="1"/>
    <col min="3322" max="3322" width="52.6640625" style="21" customWidth="1"/>
    <col min="3323" max="3324" width="13.88671875" style="21" customWidth="1"/>
    <col min="3325" max="3329" width="0" style="21" hidden="1" customWidth="1"/>
    <col min="3330" max="3330" width="16" style="21" customWidth="1"/>
    <col min="3331" max="3331" width="13.6640625" style="21" customWidth="1"/>
    <col min="3332" max="3332" width="13" style="21" customWidth="1"/>
    <col min="3333" max="3575" width="9.109375" style="21"/>
    <col min="3576" max="3576" width="3.88671875" style="21" bestFit="1" customWidth="1"/>
    <col min="3577" max="3577" width="4.109375" style="21" bestFit="1" customWidth="1"/>
    <col min="3578" max="3578" width="52.6640625" style="21" customWidth="1"/>
    <col min="3579" max="3580" width="13.88671875" style="21" customWidth="1"/>
    <col min="3581" max="3585" width="0" style="21" hidden="1" customWidth="1"/>
    <col min="3586" max="3586" width="16" style="21" customWidth="1"/>
    <col min="3587" max="3587" width="13.6640625" style="21" customWidth="1"/>
    <col min="3588" max="3588" width="13" style="21" customWidth="1"/>
    <col min="3589" max="3831" width="9.109375" style="21"/>
    <col min="3832" max="3832" width="3.88671875" style="21" bestFit="1" customWidth="1"/>
    <col min="3833" max="3833" width="4.109375" style="21" bestFit="1" customWidth="1"/>
    <col min="3834" max="3834" width="52.6640625" style="21" customWidth="1"/>
    <col min="3835" max="3836" width="13.88671875" style="21" customWidth="1"/>
    <col min="3837" max="3841" width="0" style="21" hidden="1" customWidth="1"/>
    <col min="3842" max="3842" width="16" style="21" customWidth="1"/>
    <col min="3843" max="3843" width="13.6640625" style="21" customWidth="1"/>
    <col min="3844" max="3844" width="13" style="21" customWidth="1"/>
    <col min="3845" max="4087" width="9.109375" style="21"/>
    <col min="4088" max="4088" width="3.88671875" style="21" bestFit="1" customWidth="1"/>
    <col min="4089" max="4089" width="4.109375" style="21" bestFit="1" customWidth="1"/>
    <col min="4090" max="4090" width="52.6640625" style="21" customWidth="1"/>
    <col min="4091" max="4092" width="13.88671875" style="21" customWidth="1"/>
    <col min="4093" max="4097" width="0" style="21" hidden="1" customWidth="1"/>
    <col min="4098" max="4098" width="16" style="21" customWidth="1"/>
    <col min="4099" max="4099" width="13.6640625" style="21" customWidth="1"/>
    <col min="4100" max="4100" width="13" style="21" customWidth="1"/>
    <col min="4101" max="4343" width="9.109375" style="21"/>
    <col min="4344" max="4344" width="3.88671875" style="21" bestFit="1" customWidth="1"/>
    <col min="4345" max="4345" width="4.109375" style="21" bestFit="1" customWidth="1"/>
    <col min="4346" max="4346" width="52.6640625" style="21" customWidth="1"/>
    <col min="4347" max="4348" width="13.88671875" style="21" customWidth="1"/>
    <col min="4349" max="4353" width="0" style="21" hidden="1" customWidth="1"/>
    <col min="4354" max="4354" width="16" style="21" customWidth="1"/>
    <col min="4355" max="4355" width="13.6640625" style="21" customWidth="1"/>
    <col min="4356" max="4356" width="13" style="21" customWidth="1"/>
    <col min="4357" max="4599" width="9.109375" style="21"/>
    <col min="4600" max="4600" width="3.88671875" style="21" bestFit="1" customWidth="1"/>
    <col min="4601" max="4601" width="4.109375" style="21" bestFit="1" customWidth="1"/>
    <col min="4602" max="4602" width="52.6640625" style="21" customWidth="1"/>
    <col min="4603" max="4604" width="13.88671875" style="21" customWidth="1"/>
    <col min="4605" max="4609" width="0" style="21" hidden="1" customWidth="1"/>
    <col min="4610" max="4610" width="16" style="21" customWidth="1"/>
    <col min="4611" max="4611" width="13.6640625" style="21" customWidth="1"/>
    <col min="4612" max="4612" width="13" style="21" customWidth="1"/>
    <col min="4613" max="4855" width="9.109375" style="21"/>
    <col min="4856" max="4856" width="3.88671875" style="21" bestFit="1" customWidth="1"/>
    <col min="4857" max="4857" width="4.109375" style="21" bestFit="1" customWidth="1"/>
    <col min="4858" max="4858" width="52.6640625" style="21" customWidth="1"/>
    <col min="4859" max="4860" width="13.88671875" style="21" customWidth="1"/>
    <col min="4861" max="4865" width="0" style="21" hidden="1" customWidth="1"/>
    <col min="4866" max="4866" width="16" style="21" customWidth="1"/>
    <col min="4867" max="4867" width="13.6640625" style="21" customWidth="1"/>
    <col min="4868" max="4868" width="13" style="21" customWidth="1"/>
    <col min="4869" max="5111" width="9.109375" style="21"/>
    <col min="5112" max="5112" width="3.88671875" style="21" bestFit="1" customWidth="1"/>
    <col min="5113" max="5113" width="4.109375" style="21" bestFit="1" customWidth="1"/>
    <col min="5114" max="5114" width="52.6640625" style="21" customWidth="1"/>
    <col min="5115" max="5116" width="13.88671875" style="21" customWidth="1"/>
    <col min="5117" max="5121" width="0" style="21" hidden="1" customWidth="1"/>
    <col min="5122" max="5122" width="16" style="21" customWidth="1"/>
    <col min="5123" max="5123" width="13.6640625" style="21" customWidth="1"/>
    <col min="5124" max="5124" width="13" style="21" customWidth="1"/>
    <col min="5125" max="5367" width="9.109375" style="21"/>
    <col min="5368" max="5368" width="3.88671875" style="21" bestFit="1" customWidth="1"/>
    <col min="5369" max="5369" width="4.109375" style="21" bestFit="1" customWidth="1"/>
    <col min="5370" max="5370" width="52.6640625" style="21" customWidth="1"/>
    <col min="5371" max="5372" width="13.88671875" style="21" customWidth="1"/>
    <col min="5373" max="5377" width="0" style="21" hidden="1" customWidth="1"/>
    <col min="5378" max="5378" width="16" style="21" customWidth="1"/>
    <col min="5379" max="5379" width="13.6640625" style="21" customWidth="1"/>
    <col min="5380" max="5380" width="13" style="21" customWidth="1"/>
    <col min="5381" max="5623" width="9.109375" style="21"/>
    <col min="5624" max="5624" width="3.88671875" style="21" bestFit="1" customWidth="1"/>
    <col min="5625" max="5625" width="4.109375" style="21" bestFit="1" customWidth="1"/>
    <col min="5626" max="5626" width="52.6640625" style="21" customWidth="1"/>
    <col min="5627" max="5628" width="13.88671875" style="21" customWidth="1"/>
    <col min="5629" max="5633" width="0" style="21" hidden="1" customWidth="1"/>
    <col min="5634" max="5634" width="16" style="21" customWidth="1"/>
    <col min="5635" max="5635" width="13.6640625" style="21" customWidth="1"/>
    <col min="5636" max="5636" width="13" style="21" customWidth="1"/>
    <col min="5637" max="5879" width="9.109375" style="21"/>
    <col min="5880" max="5880" width="3.88671875" style="21" bestFit="1" customWidth="1"/>
    <col min="5881" max="5881" width="4.109375" style="21" bestFit="1" customWidth="1"/>
    <col min="5882" max="5882" width="52.6640625" style="21" customWidth="1"/>
    <col min="5883" max="5884" width="13.88671875" style="21" customWidth="1"/>
    <col min="5885" max="5889" width="0" style="21" hidden="1" customWidth="1"/>
    <col min="5890" max="5890" width="16" style="21" customWidth="1"/>
    <col min="5891" max="5891" width="13.6640625" style="21" customWidth="1"/>
    <col min="5892" max="5892" width="13" style="21" customWidth="1"/>
    <col min="5893" max="6135" width="9.109375" style="21"/>
    <col min="6136" max="6136" width="3.88671875" style="21" bestFit="1" customWidth="1"/>
    <col min="6137" max="6137" width="4.109375" style="21" bestFit="1" customWidth="1"/>
    <col min="6138" max="6138" width="52.6640625" style="21" customWidth="1"/>
    <col min="6139" max="6140" width="13.88671875" style="21" customWidth="1"/>
    <col min="6141" max="6145" width="0" style="21" hidden="1" customWidth="1"/>
    <col min="6146" max="6146" width="16" style="21" customWidth="1"/>
    <col min="6147" max="6147" width="13.6640625" style="21" customWidth="1"/>
    <col min="6148" max="6148" width="13" style="21" customWidth="1"/>
    <col min="6149" max="6391" width="9.109375" style="21"/>
    <col min="6392" max="6392" width="3.88671875" style="21" bestFit="1" customWidth="1"/>
    <col min="6393" max="6393" width="4.109375" style="21" bestFit="1" customWidth="1"/>
    <col min="6394" max="6394" width="52.6640625" style="21" customWidth="1"/>
    <col min="6395" max="6396" width="13.88671875" style="21" customWidth="1"/>
    <col min="6397" max="6401" width="0" style="21" hidden="1" customWidth="1"/>
    <col min="6402" max="6402" width="16" style="21" customWidth="1"/>
    <col min="6403" max="6403" width="13.6640625" style="21" customWidth="1"/>
    <col min="6404" max="6404" width="13" style="21" customWidth="1"/>
    <col min="6405" max="6647" width="9.109375" style="21"/>
    <col min="6648" max="6648" width="3.88671875" style="21" bestFit="1" customWidth="1"/>
    <col min="6649" max="6649" width="4.109375" style="21" bestFit="1" customWidth="1"/>
    <col min="6650" max="6650" width="52.6640625" style="21" customWidth="1"/>
    <col min="6651" max="6652" width="13.88671875" style="21" customWidth="1"/>
    <col min="6653" max="6657" width="0" style="21" hidden="1" customWidth="1"/>
    <col min="6658" max="6658" width="16" style="21" customWidth="1"/>
    <col min="6659" max="6659" width="13.6640625" style="21" customWidth="1"/>
    <col min="6660" max="6660" width="13" style="21" customWidth="1"/>
    <col min="6661" max="6903" width="9.109375" style="21"/>
    <col min="6904" max="6904" width="3.88671875" style="21" bestFit="1" customWidth="1"/>
    <col min="6905" max="6905" width="4.109375" style="21" bestFit="1" customWidth="1"/>
    <col min="6906" max="6906" width="52.6640625" style="21" customWidth="1"/>
    <col min="6907" max="6908" width="13.88671875" style="21" customWidth="1"/>
    <col min="6909" max="6913" width="0" style="21" hidden="1" customWidth="1"/>
    <col min="6914" max="6914" width="16" style="21" customWidth="1"/>
    <col min="6915" max="6915" width="13.6640625" style="21" customWidth="1"/>
    <col min="6916" max="6916" width="13" style="21" customWidth="1"/>
    <col min="6917" max="7159" width="9.109375" style="21"/>
    <col min="7160" max="7160" width="3.88671875" style="21" bestFit="1" customWidth="1"/>
    <col min="7161" max="7161" width="4.109375" style="21" bestFit="1" customWidth="1"/>
    <col min="7162" max="7162" width="52.6640625" style="21" customWidth="1"/>
    <col min="7163" max="7164" width="13.88671875" style="21" customWidth="1"/>
    <col min="7165" max="7169" width="0" style="21" hidden="1" customWidth="1"/>
    <col min="7170" max="7170" width="16" style="21" customWidth="1"/>
    <col min="7171" max="7171" width="13.6640625" style="21" customWidth="1"/>
    <col min="7172" max="7172" width="13" style="21" customWidth="1"/>
    <col min="7173" max="7415" width="9.109375" style="21"/>
    <col min="7416" max="7416" width="3.88671875" style="21" bestFit="1" customWidth="1"/>
    <col min="7417" max="7417" width="4.109375" style="21" bestFit="1" customWidth="1"/>
    <col min="7418" max="7418" width="52.6640625" style="21" customWidth="1"/>
    <col min="7419" max="7420" width="13.88671875" style="21" customWidth="1"/>
    <col min="7421" max="7425" width="0" style="21" hidden="1" customWidth="1"/>
    <col min="7426" max="7426" width="16" style="21" customWidth="1"/>
    <col min="7427" max="7427" width="13.6640625" style="21" customWidth="1"/>
    <col min="7428" max="7428" width="13" style="21" customWidth="1"/>
    <col min="7429" max="7671" width="9.109375" style="21"/>
    <col min="7672" max="7672" width="3.88671875" style="21" bestFit="1" customWidth="1"/>
    <col min="7673" max="7673" width="4.109375" style="21" bestFit="1" customWidth="1"/>
    <col min="7674" max="7674" width="52.6640625" style="21" customWidth="1"/>
    <col min="7675" max="7676" width="13.88671875" style="21" customWidth="1"/>
    <col min="7677" max="7681" width="0" style="21" hidden="1" customWidth="1"/>
    <col min="7682" max="7682" width="16" style="21" customWidth="1"/>
    <col min="7683" max="7683" width="13.6640625" style="21" customWidth="1"/>
    <col min="7684" max="7684" width="13" style="21" customWidth="1"/>
    <col min="7685" max="7927" width="9.109375" style="21"/>
    <col min="7928" max="7928" width="3.88671875" style="21" bestFit="1" customWidth="1"/>
    <col min="7929" max="7929" width="4.109375" style="21" bestFit="1" customWidth="1"/>
    <col min="7930" max="7930" width="52.6640625" style="21" customWidth="1"/>
    <col min="7931" max="7932" width="13.88671875" style="21" customWidth="1"/>
    <col min="7933" max="7937" width="0" style="21" hidden="1" customWidth="1"/>
    <col min="7938" max="7938" width="16" style="21" customWidth="1"/>
    <col min="7939" max="7939" width="13.6640625" style="21" customWidth="1"/>
    <col min="7940" max="7940" width="13" style="21" customWidth="1"/>
    <col min="7941" max="8183" width="9.109375" style="21"/>
    <col min="8184" max="8184" width="3.88671875" style="21" bestFit="1" customWidth="1"/>
    <col min="8185" max="8185" width="4.109375" style="21" bestFit="1" customWidth="1"/>
    <col min="8186" max="8186" width="52.6640625" style="21" customWidth="1"/>
    <col min="8187" max="8188" width="13.88671875" style="21" customWidth="1"/>
    <col min="8189" max="8193" width="0" style="21" hidden="1" customWidth="1"/>
    <col min="8194" max="8194" width="16" style="21" customWidth="1"/>
    <col min="8195" max="8195" width="13.6640625" style="21" customWidth="1"/>
    <col min="8196" max="8196" width="13" style="21" customWidth="1"/>
    <col min="8197" max="8439" width="9.109375" style="21"/>
    <col min="8440" max="8440" width="3.88671875" style="21" bestFit="1" customWidth="1"/>
    <col min="8441" max="8441" width="4.109375" style="21" bestFit="1" customWidth="1"/>
    <col min="8442" max="8442" width="52.6640625" style="21" customWidth="1"/>
    <col min="8443" max="8444" width="13.88671875" style="21" customWidth="1"/>
    <col min="8445" max="8449" width="0" style="21" hidden="1" customWidth="1"/>
    <col min="8450" max="8450" width="16" style="21" customWidth="1"/>
    <col min="8451" max="8451" width="13.6640625" style="21" customWidth="1"/>
    <col min="8452" max="8452" width="13" style="21" customWidth="1"/>
    <col min="8453" max="8695" width="9.109375" style="21"/>
    <col min="8696" max="8696" width="3.88671875" style="21" bestFit="1" customWidth="1"/>
    <col min="8697" max="8697" width="4.109375" style="21" bestFit="1" customWidth="1"/>
    <col min="8698" max="8698" width="52.6640625" style="21" customWidth="1"/>
    <col min="8699" max="8700" width="13.88671875" style="21" customWidth="1"/>
    <col min="8701" max="8705" width="0" style="21" hidden="1" customWidth="1"/>
    <col min="8706" max="8706" width="16" style="21" customWidth="1"/>
    <col min="8707" max="8707" width="13.6640625" style="21" customWidth="1"/>
    <col min="8708" max="8708" width="13" style="21" customWidth="1"/>
    <col min="8709" max="8951" width="9.109375" style="21"/>
    <col min="8952" max="8952" width="3.88671875" style="21" bestFit="1" customWidth="1"/>
    <col min="8953" max="8953" width="4.109375" style="21" bestFit="1" customWidth="1"/>
    <col min="8954" max="8954" width="52.6640625" style="21" customWidth="1"/>
    <col min="8955" max="8956" width="13.88671875" style="21" customWidth="1"/>
    <col min="8957" max="8961" width="0" style="21" hidden="1" customWidth="1"/>
    <col min="8962" max="8962" width="16" style="21" customWidth="1"/>
    <col min="8963" max="8963" width="13.6640625" style="21" customWidth="1"/>
    <col min="8964" max="8964" width="13" style="21" customWidth="1"/>
    <col min="8965" max="9207" width="9.109375" style="21"/>
    <col min="9208" max="9208" width="3.88671875" style="21" bestFit="1" customWidth="1"/>
    <col min="9209" max="9209" width="4.109375" style="21" bestFit="1" customWidth="1"/>
    <col min="9210" max="9210" width="52.6640625" style="21" customWidth="1"/>
    <col min="9211" max="9212" width="13.88671875" style="21" customWidth="1"/>
    <col min="9213" max="9217" width="0" style="21" hidden="1" customWidth="1"/>
    <col min="9218" max="9218" width="16" style="21" customWidth="1"/>
    <col min="9219" max="9219" width="13.6640625" style="21" customWidth="1"/>
    <col min="9220" max="9220" width="13" style="21" customWidth="1"/>
    <col min="9221" max="9463" width="9.109375" style="21"/>
    <col min="9464" max="9464" width="3.88671875" style="21" bestFit="1" customWidth="1"/>
    <col min="9465" max="9465" width="4.109375" style="21" bestFit="1" customWidth="1"/>
    <col min="9466" max="9466" width="52.6640625" style="21" customWidth="1"/>
    <col min="9467" max="9468" width="13.88671875" style="21" customWidth="1"/>
    <col min="9469" max="9473" width="0" style="21" hidden="1" customWidth="1"/>
    <col min="9474" max="9474" width="16" style="21" customWidth="1"/>
    <col min="9475" max="9475" width="13.6640625" style="21" customWidth="1"/>
    <col min="9476" max="9476" width="13" style="21" customWidth="1"/>
    <col min="9477" max="9719" width="9.109375" style="21"/>
    <col min="9720" max="9720" width="3.88671875" style="21" bestFit="1" customWidth="1"/>
    <col min="9721" max="9721" width="4.109375" style="21" bestFit="1" customWidth="1"/>
    <col min="9722" max="9722" width="52.6640625" style="21" customWidth="1"/>
    <col min="9723" max="9724" width="13.88671875" style="21" customWidth="1"/>
    <col min="9725" max="9729" width="0" style="21" hidden="1" customWidth="1"/>
    <col min="9730" max="9730" width="16" style="21" customWidth="1"/>
    <col min="9731" max="9731" width="13.6640625" style="21" customWidth="1"/>
    <col min="9732" max="9732" width="13" style="21" customWidth="1"/>
    <col min="9733" max="9975" width="9.109375" style="21"/>
    <col min="9976" max="9976" width="3.88671875" style="21" bestFit="1" customWidth="1"/>
    <col min="9977" max="9977" width="4.109375" style="21" bestFit="1" customWidth="1"/>
    <col min="9978" max="9978" width="52.6640625" style="21" customWidth="1"/>
    <col min="9979" max="9980" width="13.88671875" style="21" customWidth="1"/>
    <col min="9981" max="9985" width="0" style="21" hidden="1" customWidth="1"/>
    <col min="9986" max="9986" width="16" style="21" customWidth="1"/>
    <col min="9987" max="9987" width="13.6640625" style="21" customWidth="1"/>
    <col min="9988" max="9988" width="13" style="21" customWidth="1"/>
    <col min="9989" max="10231" width="9.109375" style="21"/>
    <col min="10232" max="10232" width="3.88671875" style="21" bestFit="1" customWidth="1"/>
    <col min="10233" max="10233" width="4.109375" style="21" bestFit="1" customWidth="1"/>
    <col min="10234" max="10234" width="52.6640625" style="21" customWidth="1"/>
    <col min="10235" max="10236" width="13.88671875" style="21" customWidth="1"/>
    <col min="10237" max="10241" width="0" style="21" hidden="1" customWidth="1"/>
    <col min="10242" max="10242" width="16" style="21" customWidth="1"/>
    <col min="10243" max="10243" width="13.6640625" style="21" customWidth="1"/>
    <col min="10244" max="10244" width="13" style="21" customWidth="1"/>
    <col min="10245" max="10487" width="9.109375" style="21"/>
    <col min="10488" max="10488" width="3.88671875" style="21" bestFit="1" customWidth="1"/>
    <col min="10489" max="10489" width="4.109375" style="21" bestFit="1" customWidth="1"/>
    <col min="10490" max="10490" width="52.6640625" style="21" customWidth="1"/>
    <col min="10491" max="10492" width="13.88671875" style="21" customWidth="1"/>
    <col min="10493" max="10497" width="0" style="21" hidden="1" customWidth="1"/>
    <col min="10498" max="10498" width="16" style="21" customWidth="1"/>
    <col min="10499" max="10499" width="13.6640625" style="21" customWidth="1"/>
    <col min="10500" max="10500" width="13" style="21" customWidth="1"/>
    <col min="10501" max="10743" width="9.109375" style="21"/>
    <col min="10744" max="10744" width="3.88671875" style="21" bestFit="1" customWidth="1"/>
    <col min="10745" max="10745" width="4.109375" style="21" bestFit="1" customWidth="1"/>
    <col min="10746" max="10746" width="52.6640625" style="21" customWidth="1"/>
    <col min="10747" max="10748" width="13.88671875" style="21" customWidth="1"/>
    <col min="10749" max="10753" width="0" style="21" hidden="1" customWidth="1"/>
    <col min="10754" max="10754" width="16" style="21" customWidth="1"/>
    <col min="10755" max="10755" width="13.6640625" style="21" customWidth="1"/>
    <col min="10756" max="10756" width="13" style="21" customWidth="1"/>
    <col min="10757" max="10999" width="9.109375" style="21"/>
    <col min="11000" max="11000" width="3.88671875" style="21" bestFit="1" customWidth="1"/>
    <col min="11001" max="11001" width="4.109375" style="21" bestFit="1" customWidth="1"/>
    <col min="11002" max="11002" width="52.6640625" style="21" customWidth="1"/>
    <col min="11003" max="11004" width="13.88671875" style="21" customWidth="1"/>
    <col min="11005" max="11009" width="0" style="21" hidden="1" customWidth="1"/>
    <col min="11010" max="11010" width="16" style="21" customWidth="1"/>
    <col min="11011" max="11011" width="13.6640625" style="21" customWidth="1"/>
    <col min="11012" max="11012" width="13" style="21" customWidth="1"/>
    <col min="11013" max="11255" width="9.109375" style="21"/>
    <col min="11256" max="11256" width="3.88671875" style="21" bestFit="1" customWidth="1"/>
    <col min="11257" max="11257" width="4.109375" style="21" bestFit="1" customWidth="1"/>
    <col min="11258" max="11258" width="52.6640625" style="21" customWidth="1"/>
    <col min="11259" max="11260" width="13.88671875" style="21" customWidth="1"/>
    <col min="11261" max="11265" width="0" style="21" hidden="1" customWidth="1"/>
    <col min="11266" max="11266" width="16" style="21" customWidth="1"/>
    <col min="11267" max="11267" width="13.6640625" style="21" customWidth="1"/>
    <col min="11268" max="11268" width="13" style="21" customWidth="1"/>
    <col min="11269" max="11511" width="9.109375" style="21"/>
    <col min="11512" max="11512" width="3.88671875" style="21" bestFit="1" customWidth="1"/>
    <col min="11513" max="11513" width="4.109375" style="21" bestFit="1" customWidth="1"/>
    <col min="11514" max="11514" width="52.6640625" style="21" customWidth="1"/>
    <col min="11515" max="11516" width="13.88671875" style="21" customWidth="1"/>
    <col min="11517" max="11521" width="0" style="21" hidden="1" customWidth="1"/>
    <col min="11522" max="11522" width="16" style="21" customWidth="1"/>
    <col min="11523" max="11523" width="13.6640625" style="21" customWidth="1"/>
    <col min="11524" max="11524" width="13" style="21" customWidth="1"/>
    <col min="11525" max="11767" width="9.109375" style="21"/>
    <col min="11768" max="11768" width="3.88671875" style="21" bestFit="1" customWidth="1"/>
    <col min="11769" max="11769" width="4.109375" style="21" bestFit="1" customWidth="1"/>
    <col min="11770" max="11770" width="52.6640625" style="21" customWidth="1"/>
    <col min="11771" max="11772" width="13.88671875" style="21" customWidth="1"/>
    <col min="11773" max="11777" width="0" style="21" hidden="1" customWidth="1"/>
    <col min="11778" max="11778" width="16" style="21" customWidth="1"/>
    <col min="11779" max="11779" width="13.6640625" style="21" customWidth="1"/>
    <col min="11780" max="11780" width="13" style="21" customWidth="1"/>
    <col min="11781" max="12023" width="9.109375" style="21"/>
    <col min="12024" max="12024" width="3.88671875" style="21" bestFit="1" customWidth="1"/>
    <col min="12025" max="12025" width="4.109375" style="21" bestFit="1" customWidth="1"/>
    <col min="12026" max="12026" width="52.6640625" style="21" customWidth="1"/>
    <col min="12027" max="12028" width="13.88671875" style="21" customWidth="1"/>
    <col min="12029" max="12033" width="0" style="21" hidden="1" customWidth="1"/>
    <col min="12034" max="12034" width="16" style="21" customWidth="1"/>
    <col min="12035" max="12035" width="13.6640625" style="21" customWidth="1"/>
    <col min="12036" max="12036" width="13" style="21" customWidth="1"/>
    <col min="12037" max="12279" width="9.109375" style="21"/>
    <col min="12280" max="12280" width="3.88671875" style="21" bestFit="1" customWidth="1"/>
    <col min="12281" max="12281" width="4.109375" style="21" bestFit="1" customWidth="1"/>
    <col min="12282" max="12282" width="52.6640625" style="21" customWidth="1"/>
    <col min="12283" max="12284" width="13.88671875" style="21" customWidth="1"/>
    <col min="12285" max="12289" width="0" style="21" hidden="1" customWidth="1"/>
    <col min="12290" max="12290" width="16" style="21" customWidth="1"/>
    <col min="12291" max="12291" width="13.6640625" style="21" customWidth="1"/>
    <col min="12292" max="12292" width="13" style="21" customWidth="1"/>
    <col min="12293" max="12535" width="9.109375" style="21"/>
    <col min="12536" max="12536" width="3.88671875" style="21" bestFit="1" customWidth="1"/>
    <col min="12537" max="12537" width="4.109375" style="21" bestFit="1" customWidth="1"/>
    <col min="12538" max="12538" width="52.6640625" style="21" customWidth="1"/>
    <col min="12539" max="12540" width="13.88671875" style="21" customWidth="1"/>
    <col min="12541" max="12545" width="0" style="21" hidden="1" customWidth="1"/>
    <col min="12546" max="12546" width="16" style="21" customWidth="1"/>
    <col min="12547" max="12547" width="13.6640625" style="21" customWidth="1"/>
    <col min="12548" max="12548" width="13" style="21" customWidth="1"/>
    <col min="12549" max="12791" width="9.109375" style="21"/>
    <col min="12792" max="12792" width="3.88671875" style="21" bestFit="1" customWidth="1"/>
    <col min="12793" max="12793" width="4.109375" style="21" bestFit="1" customWidth="1"/>
    <col min="12794" max="12794" width="52.6640625" style="21" customWidth="1"/>
    <col min="12795" max="12796" width="13.88671875" style="21" customWidth="1"/>
    <col min="12797" max="12801" width="0" style="21" hidden="1" customWidth="1"/>
    <col min="12802" max="12802" width="16" style="21" customWidth="1"/>
    <col min="12803" max="12803" width="13.6640625" style="21" customWidth="1"/>
    <col min="12804" max="12804" width="13" style="21" customWidth="1"/>
    <col min="12805" max="13047" width="9.109375" style="21"/>
    <col min="13048" max="13048" width="3.88671875" style="21" bestFit="1" customWidth="1"/>
    <col min="13049" max="13049" width="4.109375" style="21" bestFit="1" customWidth="1"/>
    <col min="13050" max="13050" width="52.6640625" style="21" customWidth="1"/>
    <col min="13051" max="13052" width="13.88671875" style="21" customWidth="1"/>
    <col min="13053" max="13057" width="0" style="21" hidden="1" customWidth="1"/>
    <col min="13058" max="13058" width="16" style="21" customWidth="1"/>
    <col min="13059" max="13059" width="13.6640625" style="21" customWidth="1"/>
    <col min="13060" max="13060" width="13" style="21" customWidth="1"/>
    <col min="13061" max="13303" width="9.109375" style="21"/>
    <col min="13304" max="13304" width="3.88671875" style="21" bestFit="1" customWidth="1"/>
    <col min="13305" max="13305" width="4.109375" style="21" bestFit="1" customWidth="1"/>
    <col min="13306" max="13306" width="52.6640625" style="21" customWidth="1"/>
    <col min="13307" max="13308" width="13.88671875" style="21" customWidth="1"/>
    <col min="13309" max="13313" width="0" style="21" hidden="1" customWidth="1"/>
    <col min="13314" max="13314" width="16" style="21" customWidth="1"/>
    <col min="13315" max="13315" width="13.6640625" style="21" customWidth="1"/>
    <col min="13316" max="13316" width="13" style="21" customWidth="1"/>
    <col min="13317" max="13559" width="9.109375" style="21"/>
    <col min="13560" max="13560" width="3.88671875" style="21" bestFit="1" customWidth="1"/>
    <col min="13561" max="13561" width="4.109375" style="21" bestFit="1" customWidth="1"/>
    <col min="13562" max="13562" width="52.6640625" style="21" customWidth="1"/>
    <col min="13563" max="13564" width="13.88671875" style="21" customWidth="1"/>
    <col min="13565" max="13569" width="0" style="21" hidden="1" customWidth="1"/>
    <col min="13570" max="13570" width="16" style="21" customWidth="1"/>
    <col min="13571" max="13571" width="13.6640625" style="21" customWidth="1"/>
    <col min="13572" max="13572" width="13" style="21" customWidth="1"/>
    <col min="13573" max="13815" width="9.109375" style="21"/>
    <col min="13816" max="13816" width="3.88671875" style="21" bestFit="1" customWidth="1"/>
    <col min="13817" max="13817" width="4.109375" style="21" bestFit="1" customWidth="1"/>
    <col min="13818" max="13818" width="52.6640625" style="21" customWidth="1"/>
    <col min="13819" max="13820" width="13.88671875" style="21" customWidth="1"/>
    <col min="13821" max="13825" width="0" style="21" hidden="1" customWidth="1"/>
    <col min="13826" max="13826" width="16" style="21" customWidth="1"/>
    <col min="13827" max="13827" width="13.6640625" style="21" customWidth="1"/>
    <col min="13828" max="13828" width="13" style="21" customWidth="1"/>
    <col min="13829" max="14071" width="9.109375" style="21"/>
    <col min="14072" max="14072" width="3.88671875" style="21" bestFit="1" customWidth="1"/>
    <col min="14073" max="14073" width="4.109375" style="21" bestFit="1" customWidth="1"/>
    <col min="14074" max="14074" width="52.6640625" style="21" customWidth="1"/>
    <col min="14075" max="14076" width="13.88671875" style="21" customWidth="1"/>
    <col min="14077" max="14081" width="0" style="21" hidden="1" customWidth="1"/>
    <col min="14082" max="14082" width="16" style="21" customWidth="1"/>
    <col min="14083" max="14083" width="13.6640625" style="21" customWidth="1"/>
    <col min="14084" max="14084" width="13" style="21" customWidth="1"/>
    <col min="14085" max="14327" width="9.109375" style="21"/>
    <col min="14328" max="14328" width="3.88671875" style="21" bestFit="1" customWidth="1"/>
    <col min="14329" max="14329" width="4.109375" style="21" bestFit="1" customWidth="1"/>
    <col min="14330" max="14330" width="52.6640625" style="21" customWidth="1"/>
    <col min="14331" max="14332" width="13.88671875" style="21" customWidth="1"/>
    <col min="14333" max="14337" width="0" style="21" hidden="1" customWidth="1"/>
    <col min="14338" max="14338" width="16" style="21" customWidth="1"/>
    <col min="14339" max="14339" width="13.6640625" style="21" customWidth="1"/>
    <col min="14340" max="14340" width="13" style="21" customWidth="1"/>
    <col min="14341" max="14583" width="9.109375" style="21"/>
    <col min="14584" max="14584" width="3.88671875" style="21" bestFit="1" customWidth="1"/>
    <col min="14585" max="14585" width="4.109375" style="21" bestFit="1" customWidth="1"/>
    <col min="14586" max="14586" width="52.6640625" style="21" customWidth="1"/>
    <col min="14587" max="14588" width="13.88671875" style="21" customWidth="1"/>
    <col min="14589" max="14593" width="0" style="21" hidden="1" customWidth="1"/>
    <col min="14594" max="14594" width="16" style="21" customWidth="1"/>
    <col min="14595" max="14595" width="13.6640625" style="21" customWidth="1"/>
    <col min="14596" max="14596" width="13" style="21" customWidth="1"/>
    <col min="14597" max="14839" width="9.109375" style="21"/>
    <col min="14840" max="14840" width="3.88671875" style="21" bestFit="1" customWidth="1"/>
    <col min="14841" max="14841" width="4.109375" style="21" bestFit="1" customWidth="1"/>
    <col min="14842" max="14842" width="52.6640625" style="21" customWidth="1"/>
    <col min="14843" max="14844" width="13.88671875" style="21" customWidth="1"/>
    <col min="14845" max="14849" width="0" style="21" hidden="1" customWidth="1"/>
    <col min="14850" max="14850" width="16" style="21" customWidth="1"/>
    <col min="14851" max="14851" width="13.6640625" style="21" customWidth="1"/>
    <col min="14852" max="14852" width="13" style="21" customWidth="1"/>
    <col min="14853" max="15095" width="9.109375" style="21"/>
    <col min="15096" max="15096" width="3.88671875" style="21" bestFit="1" customWidth="1"/>
    <col min="15097" max="15097" width="4.109375" style="21" bestFit="1" customWidth="1"/>
    <col min="15098" max="15098" width="52.6640625" style="21" customWidth="1"/>
    <col min="15099" max="15100" width="13.88671875" style="21" customWidth="1"/>
    <col min="15101" max="15105" width="0" style="21" hidden="1" customWidth="1"/>
    <col min="15106" max="15106" width="16" style="21" customWidth="1"/>
    <col min="15107" max="15107" width="13.6640625" style="21" customWidth="1"/>
    <col min="15108" max="15108" width="13" style="21" customWidth="1"/>
    <col min="15109" max="15351" width="9.109375" style="21"/>
    <col min="15352" max="15352" width="3.88671875" style="21" bestFit="1" customWidth="1"/>
    <col min="15353" max="15353" width="4.109375" style="21" bestFit="1" customWidth="1"/>
    <col min="15354" max="15354" width="52.6640625" style="21" customWidth="1"/>
    <col min="15355" max="15356" width="13.88671875" style="21" customWidth="1"/>
    <col min="15357" max="15361" width="0" style="21" hidden="1" customWidth="1"/>
    <col min="15362" max="15362" width="16" style="21" customWidth="1"/>
    <col min="15363" max="15363" width="13.6640625" style="21" customWidth="1"/>
    <col min="15364" max="15364" width="13" style="21" customWidth="1"/>
    <col min="15365" max="15607" width="9.109375" style="21"/>
    <col min="15608" max="15608" width="3.88671875" style="21" bestFit="1" customWidth="1"/>
    <col min="15609" max="15609" width="4.109375" style="21" bestFit="1" customWidth="1"/>
    <col min="15610" max="15610" width="52.6640625" style="21" customWidth="1"/>
    <col min="15611" max="15612" width="13.88671875" style="21" customWidth="1"/>
    <col min="15613" max="15617" width="0" style="21" hidden="1" customWidth="1"/>
    <col min="15618" max="15618" width="16" style="21" customWidth="1"/>
    <col min="15619" max="15619" width="13.6640625" style="21" customWidth="1"/>
    <col min="15620" max="15620" width="13" style="21" customWidth="1"/>
    <col min="15621" max="15863" width="9.109375" style="21"/>
    <col min="15864" max="15864" width="3.88671875" style="21" bestFit="1" customWidth="1"/>
    <col min="15865" max="15865" width="4.109375" style="21" bestFit="1" customWidth="1"/>
    <col min="15866" max="15866" width="52.6640625" style="21" customWidth="1"/>
    <col min="15867" max="15868" width="13.88671875" style="21" customWidth="1"/>
    <col min="15869" max="15873" width="0" style="21" hidden="1" customWidth="1"/>
    <col min="15874" max="15874" width="16" style="21" customWidth="1"/>
    <col min="15875" max="15875" width="13.6640625" style="21" customWidth="1"/>
    <col min="15876" max="15876" width="13" style="21" customWidth="1"/>
    <col min="15877" max="16119" width="9.109375" style="21"/>
    <col min="16120" max="16120" width="3.88671875" style="21" bestFit="1" customWidth="1"/>
    <col min="16121" max="16121" width="4.109375" style="21" bestFit="1" customWidth="1"/>
    <col min="16122" max="16122" width="52.6640625" style="21" customWidth="1"/>
    <col min="16123" max="16124" width="13.88671875" style="21" customWidth="1"/>
    <col min="16125" max="16129" width="0" style="21" hidden="1" customWidth="1"/>
    <col min="16130" max="16130" width="16" style="21" customWidth="1"/>
    <col min="16131" max="16131" width="13.6640625" style="21" customWidth="1"/>
    <col min="16132" max="16132" width="13" style="21" customWidth="1"/>
    <col min="16133" max="16382" width="9.109375" style="21"/>
    <col min="16383" max="16384" width="9.109375" style="21" customWidth="1"/>
  </cols>
  <sheetData>
    <row r="1" spans="1:11">
      <c r="C1" s="26"/>
      <c r="D1" s="26"/>
      <c r="E1" s="16" t="s">
        <v>38</v>
      </c>
      <c r="G1" s="16"/>
    </row>
    <row r="2" spans="1:11">
      <c r="C2" s="26"/>
      <c r="D2" s="26"/>
      <c r="E2" s="16" t="s">
        <v>59</v>
      </c>
      <c r="G2" s="16"/>
    </row>
    <row r="3" spans="1:11">
      <c r="C3" s="26"/>
      <c r="D3" s="26"/>
      <c r="E3" s="16" t="s">
        <v>60</v>
      </c>
      <c r="G3" s="16"/>
    </row>
    <row r="4" spans="1:11" s="30" customFormat="1" ht="12">
      <c r="C4" s="43"/>
    </row>
    <row r="5" spans="1:11" s="30" customFormat="1" ht="13.8">
      <c r="C5" s="159" t="s">
        <v>377</v>
      </c>
      <c r="D5" s="164"/>
      <c r="E5" s="163"/>
      <c r="F5" s="163"/>
      <c r="G5" s="163"/>
      <c r="H5" s="163"/>
      <c r="I5" s="163"/>
    </row>
    <row r="6" spans="1:11" s="30" customFormat="1" ht="13.8">
      <c r="B6" s="44"/>
      <c r="C6" s="31" t="s">
        <v>378</v>
      </c>
      <c r="D6" s="44"/>
      <c r="E6" s="44"/>
      <c r="F6" s="44"/>
      <c r="G6" s="44"/>
      <c r="H6" s="44"/>
      <c r="I6" s="44"/>
    </row>
    <row r="7" spans="1:11" s="30" customFormat="1" ht="13.8">
      <c r="B7" s="44"/>
      <c r="C7" s="31" t="s">
        <v>379</v>
      </c>
      <c r="D7" s="44"/>
      <c r="E7" s="44"/>
      <c r="F7" s="44"/>
      <c r="G7" s="44"/>
      <c r="H7" s="44"/>
      <c r="I7" s="44"/>
    </row>
    <row r="8" spans="1:11" s="30" customFormat="1" ht="15.6">
      <c r="A8" s="21"/>
      <c r="B8" s="361"/>
      <c r="C8" s="361"/>
    </row>
    <row r="9" spans="1:11">
      <c r="A9" s="105" t="s">
        <v>13</v>
      </c>
      <c r="B9" s="356" t="s">
        <v>14</v>
      </c>
      <c r="C9" s="70" t="s">
        <v>5</v>
      </c>
      <c r="D9" s="70" t="s">
        <v>15</v>
      </c>
      <c r="E9" s="70" t="s">
        <v>6</v>
      </c>
      <c r="F9" s="70" t="s">
        <v>5</v>
      </c>
      <c r="G9" s="70" t="s">
        <v>15</v>
      </c>
      <c r="H9" s="70" t="s">
        <v>6</v>
      </c>
      <c r="I9" s="70" t="s">
        <v>5</v>
      </c>
      <c r="J9" s="70" t="s">
        <v>15</v>
      </c>
      <c r="K9" s="70" t="s">
        <v>6</v>
      </c>
    </row>
    <row r="10" spans="1:11">
      <c r="A10" s="106"/>
      <c r="B10" s="357"/>
      <c r="C10" s="71" t="s">
        <v>7</v>
      </c>
      <c r="D10" s="71" t="s">
        <v>16</v>
      </c>
      <c r="E10" s="71" t="s">
        <v>366</v>
      </c>
      <c r="F10" s="71" t="s">
        <v>7</v>
      </c>
      <c r="G10" s="71" t="s">
        <v>16</v>
      </c>
      <c r="H10" s="71" t="s">
        <v>8</v>
      </c>
      <c r="I10" s="71" t="s">
        <v>7</v>
      </c>
      <c r="J10" s="71" t="s">
        <v>16</v>
      </c>
      <c r="K10" s="71" t="s">
        <v>8</v>
      </c>
    </row>
    <row r="11" spans="1:11">
      <c r="A11" s="106" t="s">
        <v>17</v>
      </c>
      <c r="B11" s="357"/>
      <c r="C11" s="71" t="s">
        <v>9</v>
      </c>
      <c r="D11" s="71" t="s">
        <v>332</v>
      </c>
      <c r="E11" s="71" t="s">
        <v>10</v>
      </c>
      <c r="F11" s="71" t="s">
        <v>9</v>
      </c>
      <c r="G11" s="71" t="s">
        <v>332</v>
      </c>
      <c r="H11" s="71" t="s">
        <v>18</v>
      </c>
      <c r="I11" s="71" t="s">
        <v>9</v>
      </c>
      <c r="J11" s="71" t="s">
        <v>332</v>
      </c>
      <c r="K11" s="71" t="s">
        <v>19</v>
      </c>
    </row>
    <row r="12" spans="1:11" ht="13.8">
      <c r="A12" s="72"/>
      <c r="B12" s="358"/>
      <c r="C12" s="72" t="s">
        <v>333</v>
      </c>
      <c r="D12" s="120" t="s">
        <v>334</v>
      </c>
      <c r="E12" s="72" t="s">
        <v>336</v>
      </c>
      <c r="F12" s="72" t="s">
        <v>333</v>
      </c>
      <c r="G12" s="120" t="s">
        <v>334</v>
      </c>
      <c r="H12" s="72" t="s">
        <v>337</v>
      </c>
      <c r="I12" s="72" t="s">
        <v>335</v>
      </c>
      <c r="J12" s="120" t="s">
        <v>334</v>
      </c>
      <c r="K12" s="72" t="s">
        <v>337</v>
      </c>
    </row>
    <row r="13" spans="1:11" s="30" customFormat="1">
      <c r="A13" s="45">
        <v>1</v>
      </c>
      <c r="B13" s="46">
        <v>2</v>
      </c>
      <c r="C13" s="47">
        <v>4</v>
      </c>
      <c r="D13" s="47">
        <v>5</v>
      </c>
      <c r="E13" s="47" t="s">
        <v>11</v>
      </c>
      <c r="F13" s="47">
        <v>8</v>
      </c>
      <c r="G13" s="47">
        <v>9</v>
      </c>
      <c r="H13" s="47" t="s">
        <v>338</v>
      </c>
      <c r="I13" s="47">
        <v>11</v>
      </c>
      <c r="J13" s="47">
        <v>12</v>
      </c>
      <c r="K13" s="47" t="s">
        <v>339</v>
      </c>
    </row>
    <row r="14" spans="1:11" s="30" customFormat="1">
      <c r="A14" s="66" t="s">
        <v>12</v>
      </c>
      <c r="B14" s="29"/>
      <c r="C14" s="281">
        <f t="shared" ref="C14" si="0">C16</f>
        <v>1032103</v>
      </c>
      <c r="D14" s="281">
        <f>D16</f>
        <v>826101</v>
      </c>
      <c r="E14" s="281">
        <f>C14+D14</f>
        <v>1858204</v>
      </c>
      <c r="F14" s="48">
        <f t="shared" ref="F14:G14" si="1">F16</f>
        <v>0</v>
      </c>
      <c r="G14" s="48">
        <f t="shared" si="1"/>
        <v>0</v>
      </c>
      <c r="H14" s="48">
        <f>H16</f>
        <v>0</v>
      </c>
      <c r="I14" s="48">
        <f>I16</f>
        <v>0</v>
      </c>
      <c r="J14" s="48">
        <f t="shared" ref="J14:K14" si="2">J16</f>
        <v>0</v>
      </c>
      <c r="K14" s="48">
        <f t="shared" si="2"/>
        <v>0</v>
      </c>
    </row>
    <row r="15" spans="1:11" s="30" customFormat="1">
      <c r="A15" s="49"/>
      <c r="B15" s="50"/>
      <c r="C15" s="291"/>
      <c r="D15" s="291"/>
      <c r="E15" s="292"/>
      <c r="F15" s="52"/>
      <c r="G15" s="52"/>
      <c r="H15" s="51"/>
      <c r="I15" s="52"/>
      <c r="J15" s="52"/>
      <c r="K15" s="51"/>
    </row>
    <row r="16" spans="1:11" s="30" customFormat="1">
      <c r="A16" s="73">
        <v>1</v>
      </c>
      <c r="B16" s="53" t="s">
        <v>62</v>
      </c>
      <c r="C16" s="286">
        <v>1032103</v>
      </c>
      <c r="D16" s="286">
        <v>826101</v>
      </c>
      <c r="E16" s="286">
        <f>C16+D16</f>
        <v>1858204</v>
      </c>
      <c r="F16" s="41"/>
      <c r="G16" s="41"/>
      <c r="H16" s="41"/>
      <c r="I16" s="41"/>
      <c r="J16" s="41"/>
      <c r="K16" s="41"/>
    </row>
    <row r="17" spans="1:11" s="30" customFormat="1">
      <c r="A17" s="45"/>
      <c r="B17" s="27"/>
      <c r="C17" s="54"/>
      <c r="D17" s="54"/>
      <c r="E17" s="42"/>
      <c r="F17" s="54"/>
      <c r="G17" s="54"/>
      <c r="H17" s="42"/>
      <c r="I17" s="54"/>
      <c r="J17" s="54"/>
      <c r="K17" s="42"/>
    </row>
    <row r="18" spans="1:11" s="30" customFormat="1" ht="12">
      <c r="C18" s="43"/>
    </row>
    <row r="19" spans="1:11" s="30" customFormat="1" ht="12">
      <c r="C19" s="43"/>
    </row>
    <row r="20" spans="1:11" s="30" customFormat="1" ht="12">
      <c r="C20" s="43"/>
      <c r="D20" s="43"/>
    </row>
    <row r="21" spans="1:11" s="30" customFormat="1" ht="12">
      <c r="C21" s="43"/>
      <c r="E21" s="226"/>
    </row>
    <row r="22" spans="1:11" s="30" customFormat="1" ht="12">
      <c r="C22" s="43"/>
    </row>
    <row r="23" spans="1:11" s="30" customFormat="1" ht="12">
      <c r="C23" s="43"/>
    </row>
    <row r="24" spans="1:11" s="30" customFormat="1" ht="12">
      <c r="C24" s="43"/>
    </row>
    <row r="25" spans="1:11" s="30" customFormat="1" ht="12">
      <c r="C25" s="43"/>
    </row>
    <row r="26" spans="1:11" s="30" customFormat="1" ht="12">
      <c r="C26" s="43"/>
    </row>
    <row r="27" spans="1:11" s="30" customFormat="1" ht="12">
      <c r="C27" s="43"/>
    </row>
    <row r="28" spans="1:11" s="30" customFormat="1" ht="12">
      <c r="C28" s="43"/>
    </row>
    <row r="29" spans="1:11" s="30" customFormat="1" ht="12">
      <c r="C29" s="43"/>
    </row>
    <row r="30" spans="1:11" s="30" customFormat="1" ht="12">
      <c r="C30" s="43"/>
    </row>
    <row r="31" spans="1:11" s="30" customFormat="1" ht="12">
      <c r="C31" s="43"/>
    </row>
    <row r="32" spans="1:11" s="30" customFormat="1" ht="12">
      <c r="C32" s="43"/>
    </row>
    <row r="33" spans="3:3" s="30" customFormat="1" ht="12">
      <c r="C33" s="43"/>
    </row>
    <row r="34" spans="3:3" s="30" customFormat="1" ht="12">
      <c r="C34" s="43"/>
    </row>
    <row r="35" spans="3:3" s="30" customFormat="1" ht="12">
      <c r="C35" s="43"/>
    </row>
    <row r="36" spans="3:3" s="30" customFormat="1" ht="12">
      <c r="C36" s="43"/>
    </row>
    <row r="37" spans="3:3" s="30" customFormat="1" ht="12">
      <c r="C37" s="43"/>
    </row>
    <row r="38" spans="3:3" s="30" customFormat="1" ht="12">
      <c r="C38" s="43"/>
    </row>
    <row r="39" spans="3:3" s="30" customFormat="1" ht="12">
      <c r="C39" s="43"/>
    </row>
    <row r="40" spans="3:3" s="30" customFormat="1" ht="12">
      <c r="C40" s="43"/>
    </row>
    <row r="41" spans="3:3" s="30" customFormat="1" ht="12">
      <c r="C41" s="43"/>
    </row>
    <row r="42" spans="3:3" s="30" customFormat="1" ht="12">
      <c r="C42" s="43"/>
    </row>
    <row r="43" spans="3:3" s="30" customFormat="1" ht="12">
      <c r="C43" s="43"/>
    </row>
    <row r="44" spans="3:3" s="30" customFormat="1" ht="12">
      <c r="C44" s="43"/>
    </row>
    <row r="45" spans="3:3" s="30" customFormat="1" ht="12">
      <c r="C45" s="43"/>
    </row>
    <row r="46" spans="3:3" s="30" customFormat="1" ht="12">
      <c r="C46" s="43"/>
    </row>
    <row r="47" spans="3:3" s="30" customFormat="1" ht="12">
      <c r="C47" s="43"/>
    </row>
    <row r="48" spans="3:3" s="30" customFormat="1" ht="12">
      <c r="C48" s="43"/>
    </row>
    <row r="49" spans="3:3" s="30" customFormat="1" ht="12">
      <c r="C49" s="43"/>
    </row>
    <row r="50" spans="3:3" s="30" customFormat="1" ht="12">
      <c r="C50" s="43"/>
    </row>
    <row r="51" spans="3:3" s="30" customFormat="1" ht="12">
      <c r="C51" s="43"/>
    </row>
    <row r="52" spans="3:3" s="30" customFormat="1" ht="12">
      <c r="C52" s="43"/>
    </row>
    <row r="53" spans="3:3" s="30" customFormat="1" ht="12">
      <c r="C53" s="43"/>
    </row>
    <row r="54" spans="3:3" s="30" customFormat="1" ht="12">
      <c r="C54" s="43"/>
    </row>
    <row r="55" spans="3:3" s="30" customFormat="1" ht="12">
      <c r="C55" s="43"/>
    </row>
    <row r="56" spans="3:3" s="30" customFormat="1" ht="12">
      <c r="C56" s="43"/>
    </row>
    <row r="57" spans="3:3" s="30" customFormat="1" ht="12">
      <c r="C57" s="43"/>
    </row>
    <row r="58" spans="3:3" s="30" customFormat="1" ht="12">
      <c r="C58" s="43"/>
    </row>
    <row r="59" spans="3:3" s="30" customFormat="1" ht="12">
      <c r="C59" s="43"/>
    </row>
    <row r="60" spans="3:3" s="30" customFormat="1" ht="12">
      <c r="C60" s="43"/>
    </row>
    <row r="61" spans="3:3" s="30" customFormat="1" ht="12">
      <c r="C61" s="43"/>
    </row>
    <row r="62" spans="3:3" s="30" customFormat="1" ht="12">
      <c r="C62" s="43"/>
    </row>
    <row r="63" spans="3:3" s="30" customFormat="1" ht="12">
      <c r="C63" s="43"/>
    </row>
    <row r="64" spans="3:3" s="30" customFormat="1" ht="12">
      <c r="C64" s="43"/>
    </row>
    <row r="65" spans="3:3" s="30" customFormat="1" ht="12">
      <c r="C65" s="43"/>
    </row>
    <row r="66" spans="3:3" s="30" customFormat="1" ht="12">
      <c r="C66" s="43"/>
    </row>
    <row r="67" spans="3:3" s="30" customFormat="1" ht="12">
      <c r="C67" s="43"/>
    </row>
    <row r="68" spans="3:3" s="30" customFormat="1" ht="12">
      <c r="C68" s="43"/>
    </row>
    <row r="69" spans="3:3" s="30" customFormat="1" ht="12">
      <c r="C69" s="43"/>
    </row>
    <row r="70" spans="3:3" s="30" customFormat="1" ht="12">
      <c r="C70" s="43"/>
    </row>
    <row r="71" spans="3:3" s="30" customFormat="1" ht="12">
      <c r="C71" s="43"/>
    </row>
    <row r="72" spans="3:3" s="30" customFormat="1" ht="12">
      <c r="C72" s="43"/>
    </row>
    <row r="73" spans="3:3" s="30" customFormat="1" ht="12">
      <c r="C73" s="43"/>
    </row>
    <row r="74" spans="3:3" s="30" customFormat="1" ht="12">
      <c r="C74" s="43"/>
    </row>
    <row r="75" spans="3:3" s="30" customFormat="1" ht="12">
      <c r="C75" s="43"/>
    </row>
    <row r="76" spans="3:3" s="30" customFormat="1" ht="12">
      <c r="C76" s="43"/>
    </row>
    <row r="77" spans="3:3" s="30" customFormat="1" ht="12">
      <c r="C77" s="43"/>
    </row>
    <row r="78" spans="3:3" s="30" customFormat="1" ht="12">
      <c r="C78" s="43"/>
    </row>
    <row r="79" spans="3:3" s="30" customFormat="1" ht="12">
      <c r="C79" s="43"/>
    </row>
    <row r="80" spans="3:3" s="30" customFormat="1" ht="12">
      <c r="C80" s="43"/>
    </row>
    <row r="81" spans="3:3" s="30" customFormat="1" ht="12">
      <c r="C81" s="43"/>
    </row>
    <row r="82" spans="3:3" s="30" customFormat="1" ht="12">
      <c r="C82" s="43"/>
    </row>
    <row r="83" spans="3:3" s="30" customFormat="1" ht="12">
      <c r="C83" s="43"/>
    </row>
    <row r="84" spans="3:3" s="30" customFormat="1" ht="12">
      <c r="C84" s="43"/>
    </row>
    <row r="85" spans="3:3" s="30" customFormat="1" ht="12">
      <c r="C85" s="43"/>
    </row>
    <row r="86" spans="3:3" s="30" customFormat="1" ht="12">
      <c r="C86" s="43"/>
    </row>
    <row r="87" spans="3:3" s="30" customFormat="1" ht="12">
      <c r="C87" s="43"/>
    </row>
    <row r="88" spans="3:3" s="30" customFormat="1" ht="12">
      <c r="C88" s="43"/>
    </row>
    <row r="89" spans="3:3" s="30" customFormat="1" ht="12">
      <c r="C89" s="43"/>
    </row>
    <row r="90" spans="3:3" s="30" customFormat="1" ht="12">
      <c r="C90" s="43"/>
    </row>
    <row r="91" spans="3:3" s="30" customFormat="1" ht="12">
      <c r="C91" s="43"/>
    </row>
    <row r="92" spans="3:3" s="30" customFormat="1" ht="12">
      <c r="C92" s="43"/>
    </row>
    <row r="93" spans="3:3" s="30" customFormat="1" ht="12">
      <c r="C93" s="43"/>
    </row>
    <row r="94" spans="3:3" s="30" customFormat="1" ht="12">
      <c r="C94" s="43"/>
    </row>
  </sheetData>
  <mergeCells count="2">
    <mergeCell ref="B8:C8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10"/>
  <sheetViews>
    <sheetView workbookViewId="0">
      <pane ySplit="9" topLeftCell="A10" activePane="bottomLeft" state="frozen"/>
      <selection activeCell="H17" sqref="H17"/>
      <selection pane="bottomLeft" activeCell="H17" sqref="H17"/>
    </sheetView>
  </sheetViews>
  <sheetFormatPr defaultRowHeight="13.8" outlineLevelCol="1"/>
  <cols>
    <col min="1" max="1" width="7" style="21" customWidth="1"/>
    <col min="2" max="2" width="45.6640625" style="17" customWidth="1"/>
    <col min="3" max="3" width="16.109375" style="17" customWidth="1"/>
    <col min="4" max="4" width="14.6640625" style="17" customWidth="1"/>
    <col min="5" max="7" width="14.6640625" style="17" hidden="1" customWidth="1"/>
    <col min="8" max="8" width="16.109375" style="17" hidden="1" customWidth="1" outlineLevel="1"/>
    <col min="9" max="10" width="14.6640625" style="17" hidden="1" customWidth="1" outlineLevel="1"/>
    <col min="11" max="11" width="9.109375" style="17" collapsed="1"/>
    <col min="12" max="228" width="8.88671875" style="17"/>
    <col min="229" max="229" width="7" style="17" customWidth="1"/>
    <col min="230" max="230" width="45.109375" style="17" customWidth="1"/>
    <col min="231" max="231" width="14.109375" style="17" customWidth="1"/>
    <col min="232" max="232" width="18.44140625" style="17" customWidth="1"/>
    <col min="233" max="235" width="0" style="17" hidden="1" customWidth="1"/>
    <col min="236" max="236" width="15.109375" style="17" customWidth="1"/>
    <col min="237" max="237" width="15.6640625" style="17" customWidth="1"/>
    <col min="238" max="238" width="12.5546875" style="17" customWidth="1"/>
    <col min="239" max="239" width="13.44140625" style="17" customWidth="1"/>
    <col min="240" max="484" width="8.88671875" style="17"/>
    <col min="485" max="485" width="7" style="17" customWidth="1"/>
    <col min="486" max="486" width="45.109375" style="17" customWidth="1"/>
    <col min="487" max="487" width="14.109375" style="17" customWidth="1"/>
    <col min="488" max="488" width="18.44140625" style="17" customWidth="1"/>
    <col min="489" max="491" width="0" style="17" hidden="1" customWidth="1"/>
    <col min="492" max="492" width="15.109375" style="17" customWidth="1"/>
    <col min="493" max="493" width="15.6640625" style="17" customWidth="1"/>
    <col min="494" max="494" width="12.5546875" style="17" customWidth="1"/>
    <col min="495" max="495" width="13.44140625" style="17" customWidth="1"/>
    <col min="496" max="740" width="8.88671875" style="17"/>
    <col min="741" max="741" width="7" style="17" customWidth="1"/>
    <col min="742" max="742" width="45.109375" style="17" customWidth="1"/>
    <col min="743" max="743" width="14.109375" style="17" customWidth="1"/>
    <col min="744" max="744" width="18.44140625" style="17" customWidth="1"/>
    <col min="745" max="747" width="0" style="17" hidden="1" customWidth="1"/>
    <col min="748" max="748" width="15.109375" style="17" customWidth="1"/>
    <col min="749" max="749" width="15.6640625" style="17" customWidth="1"/>
    <col min="750" max="750" width="12.5546875" style="17" customWidth="1"/>
    <col min="751" max="751" width="13.44140625" style="17" customWidth="1"/>
    <col min="752" max="996" width="8.88671875" style="17"/>
    <col min="997" max="997" width="7" style="17" customWidth="1"/>
    <col min="998" max="998" width="45.109375" style="17" customWidth="1"/>
    <col min="999" max="999" width="14.109375" style="17" customWidth="1"/>
    <col min="1000" max="1000" width="18.44140625" style="17" customWidth="1"/>
    <col min="1001" max="1003" width="0" style="17" hidden="1" customWidth="1"/>
    <col min="1004" max="1004" width="15.109375" style="17" customWidth="1"/>
    <col min="1005" max="1005" width="15.6640625" style="17" customWidth="1"/>
    <col min="1006" max="1006" width="12.5546875" style="17" customWidth="1"/>
    <col min="1007" max="1007" width="13.44140625" style="17" customWidth="1"/>
    <col min="1008" max="1252" width="8.88671875" style="17"/>
    <col min="1253" max="1253" width="7" style="17" customWidth="1"/>
    <col min="1254" max="1254" width="45.109375" style="17" customWidth="1"/>
    <col min="1255" max="1255" width="14.109375" style="17" customWidth="1"/>
    <col min="1256" max="1256" width="18.44140625" style="17" customWidth="1"/>
    <col min="1257" max="1259" width="0" style="17" hidden="1" customWidth="1"/>
    <col min="1260" max="1260" width="15.109375" style="17" customWidth="1"/>
    <col min="1261" max="1261" width="15.6640625" style="17" customWidth="1"/>
    <col min="1262" max="1262" width="12.5546875" style="17" customWidth="1"/>
    <col min="1263" max="1263" width="13.44140625" style="17" customWidth="1"/>
    <col min="1264" max="1508" width="8.88671875" style="17"/>
    <col min="1509" max="1509" width="7" style="17" customWidth="1"/>
    <col min="1510" max="1510" width="45.109375" style="17" customWidth="1"/>
    <col min="1511" max="1511" width="14.109375" style="17" customWidth="1"/>
    <col min="1512" max="1512" width="18.44140625" style="17" customWidth="1"/>
    <col min="1513" max="1515" width="0" style="17" hidden="1" customWidth="1"/>
    <col min="1516" max="1516" width="15.109375" style="17" customWidth="1"/>
    <col min="1517" max="1517" width="15.6640625" style="17" customWidth="1"/>
    <col min="1518" max="1518" width="12.5546875" style="17" customWidth="1"/>
    <col min="1519" max="1519" width="13.44140625" style="17" customWidth="1"/>
    <col min="1520" max="1764" width="8.88671875" style="17"/>
    <col min="1765" max="1765" width="7" style="17" customWidth="1"/>
    <col min="1766" max="1766" width="45.109375" style="17" customWidth="1"/>
    <col min="1767" max="1767" width="14.109375" style="17" customWidth="1"/>
    <col min="1768" max="1768" width="18.44140625" style="17" customWidth="1"/>
    <col min="1769" max="1771" width="0" style="17" hidden="1" customWidth="1"/>
    <col min="1772" max="1772" width="15.109375" style="17" customWidth="1"/>
    <col min="1773" max="1773" width="15.6640625" style="17" customWidth="1"/>
    <col min="1774" max="1774" width="12.5546875" style="17" customWidth="1"/>
    <col min="1775" max="1775" width="13.44140625" style="17" customWidth="1"/>
    <col min="1776" max="2020" width="8.88671875" style="17"/>
    <col min="2021" max="2021" width="7" style="17" customWidth="1"/>
    <col min="2022" max="2022" width="45.109375" style="17" customWidth="1"/>
    <col min="2023" max="2023" width="14.109375" style="17" customWidth="1"/>
    <col min="2024" max="2024" width="18.44140625" style="17" customWidth="1"/>
    <col min="2025" max="2027" width="0" style="17" hidden="1" customWidth="1"/>
    <col min="2028" max="2028" width="15.109375" style="17" customWidth="1"/>
    <col min="2029" max="2029" width="15.6640625" style="17" customWidth="1"/>
    <col min="2030" max="2030" width="12.5546875" style="17" customWidth="1"/>
    <col min="2031" max="2031" width="13.44140625" style="17" customWidth="1"/>
    <col min="2032" max="2276" width="8.88671875" style="17"/>
    <col min="2277" max="2277" width="7" style="17" customWidth="1"/>
    <col min="2278" max="2278" width="45.109375" style="17" customWidth="1"/>
    <col min="2279" max="2279" width="14.109375" style="17" customWidth="1"/>
    <col min="2280" max="2280" width="18.44140625" style="17" customWidth="1"/>
    <col min="2281" max="2283" width="0" style="17" hidden="1" customWidth="1"/>
    <col min="2284" max="2284" width="15.109375" style="17" customWidth="1"/>
    <col min="2285" max="2285" width="15.6640625" style="17" customWidth="1"/>
    <col min="2286" max="2286" width="12.5546875" style="17" customWidth="1"/>
    <col min="2287" max="2287" width="13.44140625" style="17" customWidth="1"/>
    <col min="2288" max="2532" width="8.88671875" style="17"/>
    <col min="2533" max="2533" width="7" style="17" customWidth="1"/>
    <col min="2534" max="2534" width="45.109375" style="17" customWidth="1"/>
    <col min="2535" max="2535" width="14.109375" style="17" customWidth="1"/>
    <col min="2536" max="2536" width="18.44140625" style="17" customWidth="1"/>
    <col min="2537" max="2539" width="0" style="17" hidden="1" customWidth="1"/>
    <col min="2540" max="2540" width="15.109375" style="17" customWidth="1"/>
    <col min="2541" max="2541" width="15.6640625" style="17" customWidth="1"/>
    <col min="2542" max="2542" width="12.5546875" style="17" customWidth="1"/>
    <col min="2543" max="2543" width="13.44140625" style="17" customWidth="1"/>
    <col min="2544" max="2788" width="8.88671875" style="17"/>
    <col min="2789" max="2789" width="7" style="17" customWidth="1"/>
    <col min="2790" max="2790" width="45.109375" style="17" customWidth="1"/>
    <col min="2791" max="2791" width="14.109375" style="17" customWidth="1"/>
    <col min="2792" max="2792" width="18.44140625" style="17" customWidth="1"/>
    <col min="2793" max="2795" width="0" style="17" hidden="1" customWidth="1"/>
    <col min="2796" max="2796" width="15.109375" style="17" customWidth="1"/>
    <col min="2797" max="2797" width="15.6640625" style="17" customWidth="1"/>
    <col min="2798" max="2798" width="12.5546875" style="17" customWidth="1"/>
    <col min="2799" max="2799" width="13.44140625" style="17" customWidth="1"/>
    <col min="2800" max="3044" width="8.88671875" style="17"/>
    <col min="3045" max="3045" width="7" style="17" customWidth="1"/>
    <col min="3046" max="3046" width="45.109375" style="17" customWidth="1"/>
    <col min="3047" max="3047" width="14.109375" style="17" customWidth="1"/>
    <col min="3048" max="3048" width="18.44140625" style="17" customWidth="1"/>
    <col min="3049" max="3051" width="0" style="17" hidden="1" customWidth="1"/>
    <col min="3052" max="3052" width="15.109375" style="17" customWidth="1"/>
    <col min="3053" max="3053" width="15.6640625" style="17" customWidth="1"/>
    <col min="3054" max="3054" width="12.5546875" style="17" customWidth="1"/>
    <col min="3055" max="3055" width="13.44140625" style="17" customWidth="1"/>
    <col min="3056" max="3300" width="8.88671875" style="17"/>
    <col min="3301" max="3301" width="7" style="17" customWidth="1"/>
    <col min="3302" max="3302" width="45.109375" style="17" customWidth="1"/>
    <col min="3303" max="3303" width="14.109375" style="17" customWidth="1"/>
    <col min="3304" max="3304" width="18.44140625" style="17" customWidth="1"/>
    <col min="3305" max="3307" width="0" style="17" hidden="1" customWidth="1"/>
    <col min="3308" max="3308" width="15.109375" style="17" customWidth="1"/>
    <col min="3309" max="3309" width="15.6640625" style="17" customWidth="1"/>
    <col min="3310" max="3310" width="12.5546875" style="17" customWidth="1"/>
    <col min="3311" max="3311" width="13.44140625" style="17" customWidth="1"/>
    <col min="3312" max="3556" width="8.88671875" style="17"/>
    <col min="3557" max="3557" width="7" style="17" customWidth="1"/>
    <col min="3558" max="3558" width="45.109375" style="17" customWidth="1"/>
    <col min="3559" max="3559" width="14.109375" style="17" customWidth="1"/>
    <col min="3560" max="3560" width="18.44140625" style="17" customWidth="1"/>
    <col min="3561" max="3563" width="0" style="17" hidden="1" customWidth="1"/>
    <col min="3564" max="3564" width="15.109375" style="17" customWidth="1"/>
    <col min="3565" max="3565" width="15.6640625" style="17" customWidth="1"/>
    <col min="3566" max="3566" width="12.5546875" style="17" customWidth="1"/>
    <col min="3567" max="3567" width="13.44140625" style="17" customWidth="1"/>
    <col min="3568" max="3812" width="8.88671875" style="17"/>
    <col min="3813" max="3813" width="7" style="17" customWidth="1"/>
    <col min="3814" max="3814" width="45.109375" style="17" customWidth="1"/>
    <col min="3815" max="3815" width="14.109375" style="17" customWidth="1"/>
    <col min="3816" max="3816" width="18.44140625" style="17" customWidth="1"/>
    <col min="3817" max="3819" width="0" style="17" hidden="1" customWidth="1"/>
    <col min="3820" max="3820" width="15.109375" style="17" customWidth="1"/>
    <col min="3821" max="3821" width="15.6640625" style="17" customWidth="1"/>
    <col min="3822" max="3822" width="12.5546875" style="17" customWidth="1"/>
    <col min="3823" max="3823" width="13.44140625" style="17" customWidth="1"/>
    <col min="3824" max="4068" width="8.88671875" style="17"/>
    <col min="4069" max="4069" width="7" style="17" customWidth="1"/>
    <col min="4070" max="4070" width="45.109375" style="17" customWidth="1"/>
    <col min="4071" max="4071" width="14.109375" style="17" customWidth="1"/>
    <col min="4072" max="4072" width="18.44140625" style="17" customWidth="1"/>
    <col min="4073" max="4075" width="0" style="17" hidden="1" customWidth="1"/>
    <col min="4076" max="4076" width="15.109375" style="17" customWidth="1"/>
    <col min="4077" max="4077" width="15.6640625" style="17" customWidth="1"/>
    <col min="4078" max="4078" width="12.5546875" style="17" customWidth="1"/>
    <col min="4079" max="4079" width="13.44140625" style="17" customWidth="1"/>
    <col min="4080" max="4324" width="8.88671875" style="17"/>
    <col min="4325" max="4325" width="7" style="17" customWidth="1"/>
    <col min="4326" max="4326" width="45.109375" style="17" customWidth="1"/>
    <col min="4327" max="4327" width="14.109375" style="17" customWidth="1"/>
    <col min="4328" max="4328" width="18.44140625" style="17" customWidth="1"/>
    <col min="4329" max="4331" width="0" style="17" hidden="1" customWidth="1"/>
    <col min="4332" max="4332" width="15.109375" style="17" customWidth="1"/>
    <col min="4333" max="4333" width="15.6640625" style="17" customWidth="1"/>
    <col min="4334" max="4334" width="12.5546875" style="17" customWidth="1"/>
    <col min="4335" max="4335" width="13.44140625" style="17" customWidth="1"/>
    <col min="4336" max="4580" width="8.88671875" style="17"/>
    <col min="4581" max="4581" width="7" style="17" customWidth="1"/>
    <col min="4582" max="4582" width="45.109375" style="17" customWidth="1"/>
    <col min="4583" max="4583" width="14.109375" style="17" customWidth="1"/>
    <col min="4584" max="4584" width="18.44140625" style="17" customWidth="1"/>
    <col min="4585" max="4587" width="0" style="17" hidden="1" customWidth="1"/>
    <col min="4588" max="4588" width="15.109375" style="17" customWidth="1"/>
    <col min="4589" max="4589" width="15.6640625" style="17" customWidth="1"/>
    <col min="4590" max="4590" width="12.5546875" style="17" customWidth="1"/>
    <col min="4591" max="4591" width="13.44140625" style="17" customWidth="1"/>
    <col min="4592" max="4836" width="8.88671875" style="17"/>
    <col min="4837" max="4837" width="7" style="17" customWidth="1"/>
    <col min="4838" max="4838" width="45.109375" style="17" customWidth="1"/>
    <col min="4839" max="4839" width="14.109375" style="17" customWidth="1"/>
    <col min="4840" max="4840" width="18.44140625" style="17" customWidth="1"/>
    <col min="4841" max="4843" width="0" style="17" hidden="1" customWidth="1"/>
    <col min="4844" max="4844" width="15.109375" style="17" customWidth="1"/>
    <col min="4845" max="4845" width="15.6640625" style="17" customWidth="1"/>
    <col min="4846" max="4846" width="12.5546875" style="17" customWidth="1"/>
    <col min="4847" max="4847" width="13.44140625" style="17" customWidth="1"/>
    <col min="4848" max="5092" width="8.88671875" style="17"/>
    <col min="5093" max="5093" width="7" style="17" customWidth="1"/>
    <col min="5094" max="5094" width="45.109375" style="17" customWidth="1"/>
    <col min="5095" max="5095" width="14.109375" style="17" customWidth="1"/>
    <col min="5096" max="5096" width="18.44140625" style="17" customWidth="1"/>
    <col min="5097" max="5099" width="0" style="17" hidden="1" customWidth="1"/>
    <col min="5100" max="5100" width="15.109375" style="17" customWidth="1"/>
    <col min="5101" max="5101" width="15.6640625" style="17" customWidth="1"/>
    <col min="5102" max="5102" width="12.5546875" style="17" customWidth="1"/>
    <col min="5103" max="5103" width="13.44140625" style="17" customWidth="1"/>
    <col min="5104" max="5348" width="8.88671875" style="17"/>
    <col min="5349" max="5349" width="7" style="17" customWidth="1"/>
    <col min="5350" max="5350" width="45.109375" style="17" customWidth="1"/>
    <col min="5351" max="5351" width="14.109375" style="17" customWidth="1"/>
    <col min="5352" max="5352" width="18.44140625" style="17" customWidth="1"/>
    <col min="5353" max="5355" width="0" style="17" hidden="1" customWidth="1"/>
    <col min="5356" max="5356" width="15.109375" style="17" customWidth="1"/>
    <col min="5357" max="5357" width="15.6640625" style="17" customWidth="1"/>
    <col min="5358" max="5358" width="12.5546875" style="17" customWidth="1"/>
    <col min="5359" max="5359" width="13.44140625" style="17" customWidth="1"/>
    <col min="5360" max="5604" width="8.88671875" style="17"/>
    <col min="5605" max="5605" width="7" style="17" customWidth="1"/>
    <col min="5606" max="5606" width="45.109375" style="17" customWidth="1"/>
    <col min="5607" max="5607" width="14.109375" style="17" customWidth="1"/>
    <col min="5608" max="5608" width="18.44140625" style="17" customWidth="1"/>
    <col min="5609" max="5611" width="0" style="17" hidden="1" customWidth="1"/>
    <col min="5612" max="5612" width="15.109375" style="17" customWidth="1"/>
    <col min="5613" max="5613" width="15.6640625" style="17" customWidth="1"/>
    <col min="5614" max="5614" width="12.5546875" style="17" customWidth="1"/>
    <col min="5615" max="5615" width="13.44140625" style="17" customWidth="1"/>
    <col min="5616" max="5860" width="8.88671875" style="17"/>
    <col min="5861" max="5861" width="7" style="17" customWidth="1"/>
    <col min="5862" max="5862" width="45.109375" style="17" customWidth="1"/>
    <col min="5863" max="5863" width="14.109375" style="17" customWidth="1"/>
    <col min="5864" max="5864" width="18.44140625" style="17" customWidth="1"/>
    <col min="5865" max="5867" width="0" style="17" hidden="1" customWidth="1"/>
    <col min="5868" max="5868" width="15.109375" style="17" customWidth="1"/>
    <col min="5869" max="5869" width="15.6640625" style="17" customWidth="1"/>
    <col min="5870" max="5870" width="12.5546875" style="17" customWidth="1"/>
    <col min="5871" max="5871" width="13.44140625" style="17" customWidth="1"/>
    <col min="5872" max="6116" width="8.88671875" style="17"/>
    <col min="6117" max="6117" width="7" style="17" customWidth="1"/>
    <col min="6118" max="6118" width="45.109375" style="17" customWidth="1"/>
    <col min="6119" max="6119" width="14.109375" style="17" customWidth="1"/>
    <col min="6120" max="6120" width="18.44140625" style="17" customWidth="1"/>
    <col min="6121" max="6123" width="0" style="17" hidden="1" customWidth="1"/>
    <col min="6124" max="6124" width="15.109375" style="17" customWidth="1"/>
    <col min="6125" max="6125" width="15.6640625" style="17" customWidth="1"/>
    <col min="6126" max="6126" width="12.5546875" style="17" customWidth="1"/>
    <col min="6127" max="6127" width="13.44140625" style="17" customWidth="1"/>
    <col min="6128" max="6372" width="8.88671875" style="17"/>
    <col min="6373" max="6373" width="7" style="17" customWidth="1"/>
    <col min="6374" max="6374" width="45.109375" style="17" customWidth="1"/>
    <col min="6375" max="6375" width="14.109375" style="17" customWidth="1"/>
    <col min="6376" max="6376" width="18.44140625" style="17" customWidth="1"/>
    <col min="6377" max="6379" width="0" style="17" hidden="1" customWidth="1"/>
    <col min="6380" max="6380" width="15.109375" style="17" customWidth="1"/>
    <col min="6381" max="6381" width="15.6640625" style="17" customWidth="1"/>
    <col min="6382" max="6382" width="12.5546875" style="17" customWidth="1"/>
    <col min="6383" max="6383" width="13.44140625" style="17" customWidth="1"/>
    <col min="6384" max="6628" width="8.88671875" style="17"/>
    <col min="6629" max="6629" width="7" style="17" customWidth="1"/>
    <col min="6630" max="6630" width="45.109375" style="17" customWidth="1"/>
    <col min="6631" max="6631" width="14.109375" style="17" customWidth="1"/>
    <col min="6632" max="6632" width="18.44140625" style="17" customWidth="1"/>
    <col min="6633" max="6635" width="0" style="17" hidden="1" customWidth="1"/>
    <col min="6636" max="6636" width="15.109375" style="17" customWidth="1"/>
    <col min="6637" max="6637" width="15.6640625" style="17" customWidth="1"/>
    <col min="6638" max="6638" width="12.5546875" style="17" customWidth="1"/>
    <col min="6639" max="6639" width="13.44140625" style="17" customWidth="1"/>
    <col min="6640" max="6884" width="8.88671875" style="17"/>
    <col min="6885" max="6885" width="7" style="17" customWidth="1"/>
    <col min="6886" max="6886" width="45.109375" style="17" customWidth="1"/>
    <col min="6887" max="6887" width="14.109375" style="17" customWidth="1"/>
    <col min="6888" max="6888" width="18.44140625" style="17" customWidth="1"/>
    <col min="6889" max="6891" width="0" style="17" hidden="1" customWidth="1"/>
    <col min="6892" max="6892" width="15.109375" style="17" customWidth="1"/>
    <col min="6893" max="6893" width="15.6640625" style="17" customWidth="1"/>
    <col min="6894" max="6894" width="12.5546875" style="17" customWidth="1"/>
    <col min="6895" max="6895" width="13.44140625" style="17" customWidth="1"/>
    <col min="6896" max="7140" width="8.88671875" style="17"/>
    <col min="7141" max="7141" width="7" style="17" customWidth="1"/>
    <col min="7142" max="7142" width="45.109375" style="17" customWidth="1"/>
    <col min="7143" max="7143" width="14.109375" style="17" customWidth="1"/>
    <col min="7144" max="7144" width="18.44140625" style="17" customWidth="1"/>
    <col min="7145" max="7147" width="0" style="17" hidden="1" customWidth="1"/>
    <col min="7148" max="7148" width="15.109375" style="17" customWidth="1"/>
    <col min="7149" max="7149" width="15.6640625" style="17" customWidth="1"/>
    <col min="7150" max="7150" width="12.5546875" style="17" customWidth="1"/>
    <col min="7151" max="7151" width="13.44140625" style="17" customWidth="1"/>
    <col min="7152" max="7396" width="8.88671875" style="17"/>
    <col min="7397" max="7397" width="7" style="17" customWidth="1"/>
    <col min="7398" max="7398" width="45.109375" style="17" customWidth="1"/>
    <col min="7399" max="7399" width="14.109375" style="17" customWidth="1"/>
    <col min="7400" max="7400" width="18.44140625" style="17" customWidth="1"/>
    <col min="7401" max="7403" width="0" style="17" hidden="1" customWidth="1"/>
    <col min="7404" max="7404" width="15.109375" style="17" customWidth="1"/>
    <col min="7405" max="7405" width="15.6640625" style="17" customWidth="1"/>
    <col min="7406" max="7406" width="12.5546875" style="17" customWidth="1"/>
    <col min="7407" max="7407" width="13.44140625" style="17" customWidth="1"/>
    <col min="7408" max="7652" width="8.88671875" style="17"/>
    <col min="7653" max="7653" width="7" style="17" customWidth="1"/>
    <col min="7654" max="7654" width="45.109375" style="17" customWidth="1"/>
    <col min="7655" max="7655" width="14.109375" style="17" customWidth="1"/>
    <col min="7656" max="7656" width="18.44140625" style="17" customWidth="1"/>
    <col min="7657" max="7659" width="0" style="17" hidden="1" customWidth="1"/>
    <col min="7660" max="7660" width="15.109375" style="17" customWidth="1"/>
    <col min="7661" max="7661" width="15.6640625" style="17" customWidth="1"/>
    <col min="7662" max="7662" width="12.5546875" style="17" customWidth="1"/>
    <col min="7663" max="7663" width="13.44140625" style="17" customWidth="1"/>
    <col min="7664" max="7908" width="8.88671875" style="17"/>
    <col min="7909" max="7909" width="7" style="17" customWidth="1"/>
    <col min="7910" max="7910" width="45.109375" style="17" customWidth="1"/>
    <col min="7911" max="7911" width="14.109375" style="17" customWidth="1"/>
    <col min="7912" max="7912" width="18.44140625" style="17" customWidth="1"/>
    <col min="7913" max="7915" width="0" style="17" hidden="1" customWidth="1"/>
    <col min="7916" max="7916" width="15.109375" style="17" customWidth="1"/>
    <col min="7917" max="7917" width="15.6640625" style="17" customWidth="1"/>
    <col min="7918" max="7918" width="12.5546875" style="17" customWidth="1"/>
    <col min="7919" max="7919" width="13.44140625" style="17" customWidth="1"/>
    <col min="7920" max="8164" width="8.88671875" style="17"/>
    <col min="8165" max="8165" width="7" style="17" customWidth="1"/>
    <col min="8166" max="8166" width="45.109375" style="17" customWidth="1"/>
    <col min="8167" max="8167" width="14.109375" style="17" customWidth="1"/>
    <col min="8168" max="8168" width="18.44140625" style="17" customWidth="1"/>
    <col min="8169" max="8171" width="0" style="17" hidden="1" customWidth="1"/>
    <col min="8172" max="8172" width="15.109375" style="17" customWidth="1"/>
    <col min="8173" max="8173" width="15.6640625" style="17" customWidth="1"/>
    <col min="8174" max="8174" width="12.5546875" style="17" customWidth="1"/>
    <col min="8175" max="8175" width="13.44140625" style="17" customWidth="1"/>
    <col min="8176" max="8420" width="8.88671875" style="17"/>
    <col min="8421" max="8421" width="7" style="17" customWidth="1"/>
    <col min="8422" max="8422" width="45.109375" style="17" customWidth="1"/>
    <col min="8423" max="8423" width="14.109375" style="17" customWidth="1"/>
    <col min="8424" max="8424" width="18.44140625" style="17" customWidth="1"/>
    <col min="8425" max="8427" width="0" style="17" hidden="1" customWidth="1"/>
    <col min="8428" max="8428" width="15.109375" style="17" customWidth="1"/>
    <col min="8429" max="8429" width="15.6640625" style="17" customWidth="1"/>
    <col min="8430" max="8430" width="12.5546875" style="17" customWidth="1"/>
    <col min="8431" max="8431" width="13.44140625" style="17" customWidth="1"/>
    <col min="8432" max="8676" width="8.88671875" style="17"/>
    <col min="8677" max="8677" width="7" style="17" customWidth="1"/>
    <col min="8678" max="8678" width="45.109375" style="17" customWidth="1"/>
    <col min="8679" max="8679" width="14.109375" style="17" customWidth="1"/>
    <col min="8680" max="8680" width="18.44140625" style="17" customWidth="1"/>
    <col min="8681" max="8683" width="0" style="17" hidden="1" customWidth="1"/>
    <col min="8684" max="8684" width="15.109375" style="17" customWidth="1"/>
    <col min="8685" max="8685" width="15.6640625" style="17" customWidth="1"/>
    <col min="8686" max="8686" width="12.5546875" style="17" customWidth="1"/>
    <col min="8687" max="8687" width="13.44140625" style="17" customWidth="1"/>
    <col min="8688" max="8932" width="8.88671875" style="17"/>
    <col min="8933" max="8933" width="7" style="17" customWidth="1"/>
    <col min="8934" max="8934" width="45.109375" style="17" customWidth="1"/>
    <col min="8935" max="8935" width="14.109375" style="17" customWidth="1"/>
    <col min="8936" max="8936" width="18.44140625" style="17" customWidth="1"/>
    <col min="8937" max="8939" width="0" style="17" hidden="1" customWidth="1"/>
    <col min="8940" max="8940" width="15.109375" style="17" customWidth="1"/>
    <col min="8941" max="8941" width="15.6640625" style="17" customWidth="1"/>
    <col min="8942" max="8942" width="12.5546875" style="17" customWidth="1"/>
    <col min="8943" max="8943" width="13.44140625" style="17" customWidth="1"/>
    <col min="8944" max="9188" width="8.88671875" style="17"/>
    <col min="9189" max="9189" width="7" style="17" customWidth="1"/>
    <col min="9190" max="9190" width="45.109375" style="17" customWidth="1"/>
    <col min="9191" max="9191" width="14.109375" style="17" customWidth="1"/>
    <col min="9192" max="9192" width="18.44140625" style="17" customWidth="1"/>
    <col min="9193" max="9195" width="0" style="17" hidden="1" customWidth="1"/>
    <col min="9196" max="9196" width="15.109375" style="17" customWidth="1"/>
    <col min="9197" max="9197" width="15.6640625" style="17" customWidth="1"/>
    <col min="9198" max="9198" width="12.5546875" style="17" customWidth="1"/>
    <col min="9199" max="9199" width="13.44140625" style="17" customWidth="1"/>
    <col min="9200" max="9444" width="8.88671875" style="17"/>
    <col min="9445" max="9445" width="7" style="17" customWidth="1"/>
    <col min="9446" max="9446" width="45.109375" style="17" customWidth="1"/>
    <col min="9447" max="9447" width="14.109375" style="17" customWidth="1"/>
    <col min="9448" max="9448" width="18.44140625" style="17" customWidth="1"/>
    <col min="9449" max="9451" width="0" style="17" hidden="1" customWidth="1"/>
    <col min="9452" max="9452" width="15.109375" style="17" customWidth="1"/>
    <col min="9453" max="9453" width="15.6640625" style="17" customWidth="1"/>
    <col min="9454" max="9454" width="12.5546875" style="17" customWidth="1"/>
    <col min="9455" max="9455" width="13.44140625" style="17" customWidth="1"/>
    <col min="9456" max="9700" width="8.88671875" style="17"/>
    <col min="9701" max="9701" width="7" style="17" customWidth="1"/>
    <col min="9702" max="9702" width="45.109375" style="17" customWidth="1"/>
    <col min="9703" max="9703" width="14.109375" style="17" customWidth="1"/>
    <col min="9704" max="9704" width="18.44140625" style="17" customWidth="1"/>
    <col min="9705" max="9707" width="0" style="17" hidden="1" customWidth="1"/>
    <col min="9708" max="9708" width="15.109375" style="17" customWidth="1"/>
    <col min="9709" max="9709" width="15.6640625" style="17" customWidth="1"/>
    <col min="9710" max="9710" width="12.5546875" style="17" customWidth="1"/>
    <col min="9711" max="9711" width="13.44140625" style="17" customWidth="1"/>
    <col min="9712" max="9956" width="8.88671875" style="17"/>
    <col min="9957" max="9957" width="7" style="17" customWidth="1"/>
    <col min="9958" max="9958" width="45.109375" style="17" customWidth="1"/>
    <col min="9959" max="9959" width="14.109375" style="17" customWidth="1"/>
    <col min="9960" max="9960" width="18.44140625" style="17" customWidth="1"/>
    <col min="9961" max="9963" width="0" style="17" hidden="1" customWidth="1"/>
    <col min="9964" max="9964" width="15.109375" style="17" customWidth="1"/>
    <col min="9965" max="9965" width="15.6640625" style="17" customWidth="1"/>
    <col min="9966" max="9966" width="12.5546875" style="17" customWidth="1"/>
    <col min="9967" max="9967" width="13.44140625" style="17" customWidth="1"/>
    <col min="9968" max="10212" width="8.88671875" style="17"/>
    <col min="10213" max="10213" width="7" style="17" customWidth="1"/>
    <col min="10214" max="10214" width="45.109375" style="17" customWidth="1"/>
    <col min="10215" max="10215" width="14.109375" style="17" customWidth="1"/>
    <col min="10216" max="10216" width="18.44140625" style="17" customWidth="1"/>
    <col min="10217" max="10219" width="0" style="17" hidden="1" customWidth="1"/>
    <col min="10220" max="10220" width="15.109375" style="17" customWidth="1"/>
    <col min="10221" max="10221" width="15.6640625" style="17" customWidth="1"/>
    <col min="10222" max="10222" width="12.5546875" style="17" customWidth="1"/>
    <col min="10223" max="10223" width="13.44140625" style="17" customWidth="1"/>
    <col min="10224" max="10468" width="8.88671875" style="17"/>
    <col min="10469" max="10469" width="7" style="17" customWidth="1"/>
    <col min="10470" max="10470" width="45.109375" style="17" customWidth="1"/>
    <col min="10471" max="10471" width="14.109375" style="17" customWidth="1"/>
    <col min="10472" max="10472" width="18.44140625" style="17" customWidth="1"/>
    <col min="10473" max="10475" width="0" style="17" hidden="1" customWidth="1"/>
    <col min="10476" max="10476" width="15.109375" style="17" customWidth="1"/>
    <col min="10477" max="10477" width="15.6640625" style="17" customWidth="1"/>
    <col min="10478" max="10478" width="12.5546875" style="17" customWidth="1"/>
    <col min="10479" max="10479" width="13.44140625" style="17" customWidth="1"/>
    <col min="10480" max="10724" width="8.88671875" style="17"/>
    <col min="10725" max="10725" width="7" style="17" customWidth="1"/>
    <col min="10726" max="10726" width="45.109375" style="17" customWidth="1"/>
    <col min="10727" max="10727" width="14.109375" style="17" customWidth="1"/>
    <col min="10728" max="10728" width="18.44140625" style="17" customWidth="1"/>
    <col min="10729" max="10731" width="0" style="17" hidden="1" customWidth="1"/>
    <col min="10732" max="10732" width="15.109375" style="17" customWidth="1"/>
    <col min="10733" max="10733" width="15.6640625" style="17" customWidth="1"/>
    <col min="10734" max="10734" width="12.5546875" style="17" customWidth="1"/>
    <col min="10735" max="10735" width="13.44140625" style="17" customWidth="1"/>
    <col min="10736" max="10980" width="8.88671875" style="17"/>
    <col min="10981" max="10981" width="7" style="17" customWidth="1"/>
    <col min="10982" max="10982" width="45.109375" style="17" customWidth="1"/>
    <col min="10983" max="10983" width="14.109375" style="17" customWidth="1"/>
    <col min="10984" max="10984" width="18.44140625" style="17" customWidth="1"/>
    <col min="10985" max="10987" width="0" style="17" hidden="1" customWidth="1"/>
    <col min="10988" max="10988" width="15.109375" style="17" customWidth="1"/>
    <col min="10989" max="10989" width="15.6640625" style="17" customWidth="1"/>
    <col min="10990" max="10990" width="12.5546875" style="17" customWidth="1"/>
    <col min="10991" max="10991" width="13.44140625" style="17" customWidth="1"/>
    <col min="10992" max="11236" width="8.88671875" style="17"/>
    <col min="11237" max="11237" width="7" style="17" customWidth="1"/>
    <col min="11238" max="11238" width="45.109375" style="17" customWidth="1"/>
    <col min="11239" max="11239" width="14.109375" style="17" customWidth="1"/>
    <col min="11240" max="11240" width="18.44140625" style="17" customWidth="1"/>
    <col min="11241" max="11243" width="0" style="17" hidden="1" customWidth="1"/>
    <col min="11244" max="11244" width="15.109375" style="17" customWidth="1"/>
    <col min="11245" max="11245" width="15.6640625" style="17" customWidth="1"/>
    <col min="11246" max="11246" width="12.5546875" style="17" customWidth="1"/>
    <col min="11247" max="11247" width="13.44140625" style="17" customWidth="1"/>
    <col min="11248" max="11492" width="8.88671875" style="17"/>
    <col min="11493" max="11493" width="7" style="17" customWidth="1"/>
    <col min="11494" max="11494" width="45.109375" style="17" customWidth="1"/>
    <col min="11495" max="11495" width="14.109375" style="17" customWidth="1"/>
    <col min="11496" max="11496" width="18.44140625" style="17" customWidth="1"/>
    <col min="11497" max="11499" width="0" style="17" hidden="1" customWidth="1"/>
    <col min="11500" max="11500" width="15.109375" style="17" customWidth="1"/>
    <col min="11501" max="11501" width="15.6640625" style="17" customWidth="1"/>
    <col min="11502" max="11502" width="12.5546875" style="17" customWidth="1"/>
    <col min="11503" max="11503" width="13.44140625" style="17" customWidth="1"/>
    <col min="11504" max="11748" width="8.88671875" style="17"/>
    <col min="11749" max="11749" width="7" style="17" customWidth="1"/>
    <col min="11750" max="11750" width="45.109375" style="17" customWidth="1"/>
    <col min="11751" max="11751" width="14.109375" style="17" customWidth="1"/>
    <col min="11752" max="11752" width="18.44140625" style="17" customWidth="1"/>
    <col min="11753" max="11755" width="0" style="17" hidden="1" customWidth="1"/>
    <col min="11756" max="11756" width="15.109375" style="17" customWidth="1"/>
    <col min="11757" max="11757" width="15.6640625" style="17" customWidth="1"/>
    <col min="11758" max="11758" width="12.5546875" style="17" customWidth="1"/>
    <col min="11759" max="11759" width="13.44140625" style="17" customWidth="1"/>
    <col min="11760" max="12004" width="8.88671875" style="17"/>
    <col min="12005" max="12005" width="7" style="17" customWidth="1"/>
    <col min="12006" max="12006" width="45.109375" style="17" customWidth="1"/>
    <col min="12007" max="12007" width="14.109375" style="17" customWidth="1"/>
    <col min="12008" max="12008" width="18.44140625" style="17" customWidth="1"/>
    <col min="12009" max="12011" width="0" style="17" hidden="1" customWidth="1"/>
    <col min="12012" max="12012" width="15.109375" style="17" customWidth="1"/>
    <col min="12013" max="12013" width="15.6640625" style="17" customWidth="1"/>
    <col min="12014" max="12014" width="12.5546875" style="17" customWidth="1"/>
    <col min="12015" max="12015" width="13.44140625" style="17" customWidth="1"/>
    <col min="12016" max="12260" width="8.88671875" style="17"/>
    <col min="12261" max="12261" width="7" style="17" customWidth="1"/>
    <col min="12262" max="12262" width="45.109375" style="17" customWidth="1"/>
    <col min="12263" max="12263" width="14.109375" style="17" customWidth="1"/>
    <col min="12264" max="12264" width="18.44140625" style="17" customWidth="1"/>
    <col min="12265" max="12267" width="0" style="17" hidden="1" customWidth="1"/>
    <col min="12268" max="12268" width="15.109375" style="17" customWidth="1"/>
    <col min="12269" max="12269" width="15.6640625" style="17" customWidth="1"/>
    <col min="12270" max="12270" width="12.5546875" style="17" customWidth="1"/>
    <col min="12271" max="12271" width="13.44140625" style="17" customWidth="1"/>
    <col min="12272" max="12516" width="8.88671875" style="17"/>
    <col min="12517" max="12517" width="7" style="17" customWidth="1"/>
    <col min="12518" max="12518" width="45.109375" style="17" customWidth="1"/>
    <col min="12519" max="12519" width="14.109375" style="17" customWidth="1"/>
    <col min="12520" max="12520" width="18.44140625" style="17" customWidth="1"/>
    <col min="12521" max="12523" width="0" style="17" hidden="1" customWidth="1"/>
    <col min="12524" max="12524" width="15.109375" style="17" customWidth="1"/>
    <col min="12525" max="12525" width="15.6640625" style="17" customWidth="1"/>
    <col min="12526" max="12526" width="12.5546875" style="17" customWidth="1"/>
    <col min="12527" max="12527" width="13.44140625" style="17" customWidth="1"/>
    <col min="12528" max="12772" width="8.88671875" style="17"/>
    <col min="12773" max="12773" width="7" style="17" customWidth="1"/>
    <col min="12774" max="12774" width="45.109375" style="17" customWidth="1"/>
    <col min="12775" max="12775" width="14.109375" style="17" customWidth="1"/>
    <col min="12776" max="12776" width="18.44140625" style="17" customWidth="1"/>
    <col min="12777" max="12779" width="0" style="17" hidden="1" customWidth="1"/>
    <col min="12780" max="12780" width="15.109375" style="17" customWidth="1"/>
    <col min="12781" max="12781" width="15.6640625" style="17" customWidth="1"/>
    <col min="12782" max="12782" width="12.5546875" style="17" customWidth="1"/>
    <col min="12783" max="12783" width="13.44140625" style="17" customWidth="1"/>
    <col min="12784" max="13028" width="8.88671875" style="17"/>
    <col min="13029" max="13029" width="7" style="17" customWidth="1"/>
    <col min="13030" max="13030" width="45.109375" style="17" customWidth="1"/>
    <col min="13031" max="13031" width="14.109375" style="17" customWidth="1"/>
    <col min="13032" max="13032" width="18.44140625" style="17" customWidth="1"/>
    <col min="13033" max="13035" width="0" style="17" hidden="1" customWidth="1"/>
    <col min="13036" max="13036" width="15.109375" style="17" customWidth="1"/>
    <col min="13037" max="13037" width="15.6640625" style="17" customWidth="1"/>
    <col min="13038" max="13038" width="12.5546875" style="17" customWidth="1"/>
    <col min="13039" max="13039" width="13.44140625" style="17" customWidth="1"/>
    <col min="13040" max="13284" width="8.88671875" style="17"/>
    <col min="13285" max="13285" width="7" style="17" customWidth="1"/>
    <col min="13286" max="13286" width="45.109375" style="17" customWidth="1"/>
    <col min="13287" max="13287" width="14.109375" style="17" customWidth="1"/>
    <col min="13288" max="13288" width="18.44140625" style="17" customWidth="1"/>
    <col min="13289" max="13291" width="0" style="17" hidden="1" customWidth="1"/>
    <col min="13292" max="13292" width="15.109375" style="17" customWidth="1"/>
    <col min="13293" max="13293" width="15.6640625" style="17" customWidth="1"/>
    <col min="13294" max="13294" width="12.5546875" style="17" customWidth="1"/>
    <col min="13295" max="13295" width="13.44140625" style="17" customWidth="1"/>
    <col min="13296" max="13540" width="8.88671875" style="17"/>
    <col min="13541" max="13541" width="7" style="17" customWidth="1"/>
    <col min="13542" max="13542" width="45.109375" style="17" customWidth="1"/>
    <col min="13543" max="13543" width="14.109375" style="17" customWidth="1"/>
    <col min="13544" max="13544" width="18.44140625" style="17" customWidth="1"/>
    <col min="13545" max="13547" width="0" style="17" hidden="1" customWidth="1"/>
    <col min="13548" max="13548" width="15.109375" style="17" customWidth="1"/>
    <col min="13549" max="13549" width="15.6640625" style="17" customWidth="1"/>
    <col min="13550" max="13550" width="12.5546875" style="17" customWidth="1"/>
    <col min="13551" max="13551" width="13.44140625" style="17" customWidth="1"/>
    <col min="13552" max="13796" width="8.88671875" style="17"/>
    <col min="13797" max="13797" width="7" style="17" customWidth="1"/>
    <col min="13798" max="13798" width="45.109375" style="17" customWidth="1"/>
    <col min="13799" max="13799" width="14.109375" style="17" customWidth="1"/>
    <col min="13800" max="13800" width="18.44140625" style="17" customWidth="1"/>
    <col min="13801" max="13803" width="0" style="17" hidden="1" customWidth="1"/>
    <col min="13804" max="13804" width="15.109375" style="17" customWidth="1"/>
    <col min="13805" max="13805" width="15.6640625" style="17" customWidth="1"/>
    <col min="13806" max="13806" width="12.5546875" style="17" customWidth="1"/>
    <col min="13807" max="13807" width="13.44140625" style="17" customWidth="1"/>
    <col min="13808" max="14052" width="8.88671875" style="17"/>
    <col min="14053" max="14053" width="7" style="17" customWidth="1"/>
    <col min="14054" max="14054" width="45.109375" style="17" customWidth="1"/>
    <col min="14055" max="14055" width="14.109375" style="17" customWidth="1"/>
    <col min="14056" max="14056" width="18.44140625" style="17" customWidth="1"/>
    <col min="14057" max="14059" width="0" style="17" hidden="1" customWidth="1"/>
    <col min="14060" max="14060" width="15.109375" style="17" customWidth="1"/>
    <col min="14061" max="14061" width="15.6640625" style="17" customWidth="1"/>
    <col min="14062" max="14062" width="12.5546875" style="17" customWidth="1"/>
    <col min="14063" max="14063" width="13.44140625" style="17" customWidth="1"/>
    <col min="14064" max="14308" width="8.88671875" style="17"/>
    <col min="14309" max="14309" width="7" style="17" customWidth="1"/>
    <col min="14310" max="14310" width="45.109375" style="17" customWidth="1"/>
    <col min="14311" max="14311" width="14.109375" style="17" customWidth="1"/>
    <col min="14312" max="14312" width="18.44140625" style="17" customWidth="1"/>
    <col min="14313" max="14315" width="0" style="17" hidden="1" customWidth="1"/>
    <col min="14316" max="14316" width="15.109375" style="17" customWidth="1"/>
    <col min="14317" max="14317" width="15.6640625" style="17" customWidth="1"/>
    <col min="14318" max="14318" width="12.5546875" style="17" customWidth="1"/>
    <col min="14319" max="14319" width="13.44140625" style="17" customWidth="1"/>
    <col min="14320" max="14564" width="8.88671875" style="17"/>
    <col min="14565" max="14565" width="7" style="17" customWidth="1"/>
    <col min="14566" max="14566" width="45.109375" style="17" customWidth="1"/>
    <col min="14567" max="14567" width="14.109375" style="17" customWidth="1"/>
    <col min="14568" max="14568" width="18.44140625" style="17" customWidth="1"/>
    <col min="14569" max="14571" width="0" style="17" hidden="1" customWidth="1"/>
    <col min="14572" max="14572" width="15.109375" style="17" customWidth="1"/>
    <col min="14573" max="14573" width="15.6640625" style="17" customWidth="1"/>
    <col min="14574" max="14574" width="12.5546875" style="17" customWidth="1"/>
    <col min="14575" max="14575" width="13.44140625" style="17" customWidth="1"/>
    <col min="14576" max="14820" width="8.88671875" style="17"/>
    <col min="14821" max="14821" width="7" style="17" customWidth="1"/>
    <col min="14822" max="14822" width="45.109375" style="17" customWidth="1"/>
    <col min="14823" max="14823" width="14.109375" style="17" customWidth="1"/>
    <col min="14824" max="14824" width="18.44140625" style="17" customWidth="1"/>
    <col min="14825" max="14827" width="0" style="17" hidden="1" customWidth="1"/>
    <col min="14828" max="14828" width="15.109375" style="17" customWidth="1"/>
    <col min="14829" max="14829" width="15.6640625" style="17" customWidth="1"/>
    <col min="14830" max="14830" width="12.5546875" style="17" customWidth="1"/>
    <col min="14831" max="14831" width="13.44140625" style="17" customWidth="1"/>
    <col min="14832" max="15076" width="8.88671875" style="17"/>
    <col min="15077" max="15077" width="7" style="17" customWidth="1"/>
    <col min="15078" max="15078" width="45.109375" style="17" customWidth="1"/>
    <col min="15079" max="15079" width="14.109375" style="17" customWidth="1"/>
    <col min="15080" max="15080" width="18.44140625" style="17" customWidth="1"/>
    <col min="15081" max="15083" width="0" style="17" hidden="1" customWidth="1"/>
    <col min="15084" max="15084" width="15.109375" style="17" customWidth="1"/>
    <col min="15085" max="15085" width="15.6640625" style="17" customWidth="1"/>
    <col min="15086" max="15086" width="12.5546875" style="17" customWidth="1"/>
    <col min="15087" max="15087" width="13.44140625" style="17" customWidth="1"/>
    <col min="15088" max="15332" width="8.88671875" style="17"/>
    <col min="15333" max="15333" width="7" style="17" customWidth="1"/>
    <col min="15334" max="15334" width="45.109375" style="17" customWidth="1"/>
    <col min="15335" max="15335" width="14.109375" style="17" customWidth="1"/>
    <col min="15336" max="15336" width="18.44140625" style="17" customWidth="1"/>
    <col min="15337" max="15339" width="0" style="17" hidden="1" customWidth="1"/>
    <col min="15340" max="15340" width="15.109375" style="17" customWidth="1"/>
    <col min="15341" max="15341" width="15.6640625" style="17" customWidth="1"/>
    <col min="15342" max="15342" width="12.5546875" style="17" customWidth="1"/>
    <col min="15343" max="15343" width="13.44140625" style="17" customWidth="1"/>
    <col min="15344" max="15588" width="8.88671875" style="17"/>
    <col min="15589" max="15589" width="7" style="17" customWidth="1"/>
    <col min="15590" max="15590" width="45.109375" style="17" customWidth="1"/>
    <col min="15591" max="15591" width="14.109375" style="17" customWidth="1"/>
    <col min="15592" max="15592" width="18.44140625" style="17" customWidth="1"/>
    <col min="15593" max="15595" width="0" style="17" hidden="1" customWidth="1"/>
    <col min="15596" max="15596" width="15.109375" style="17" customWidth="1"/>
    <col min="15597" max="15597" width="15.6640625" style="17" customWidth="1"/>
    <col min="15598" max="15598" width="12.5546875" style="17" customWidth="1"/>
    <col min="15599" max="15599" width="13.44140625" style="17" customWidth="1"/>
    <col min="15600" max="15844" width="8.88671875" style="17"/>
    <col min="15845" max="15845" width="7" style="17" customWidth="1"/>
    <col min="15846" max="15846" width="45.109375" style="17" customWidth="1"/>
    <col min="15847" max="15847" width="14.109375" style="17" customWidth="1"/>
    <col min="15848" max="15848" width="18.44140625" style="17" customWidth="1"/>
    <col min="15849" max="15851" width="0" style="17" hidden="1" customWidth="1"/>
    <col min="15852" max="15852" width="15.109375" style="17" customWidth="1"/>
    <col min="15853" max="15853" width="15.6640625" style="17" customWidth="1"/>
    <col min="15854" max="15854" width="12.5546875" style="17" customWidth="1"/>
    <col min="15855" max="15855" width="13.44140625" style="17" customWidth="1"/>
    <col min="15856" max="16100" width="8.88671875" style="17"/>
    <col min="16101" max="16101" width="7" style="17" customWidth="1"/>
    <col min="16102" max="16102" width="45.109375" style="17" customWidth="1"/>
    <col min="16103" max="16103" width="14.109375" style="17" customWidth="1"/>
    <col min="16104" max="16104" width="18.44140625" style="17" customWidth="1"/>
    <col min="16105" max="16107" width="0" style="17" hidden="1" customWidth="1"/>
    <col min="16108" max="16108" width="15.109375" style="17" customWidth="1"/>
    <col min="16109" max="16109" width="15.6640625" style="17" customWidth="1"/>
    <col min="16110" max="16110" width="12.5546875" style="17" customWidth="1"/>
    <col min="16111" max="16111" width="13.44140625" style="17" customWidth="1"/>
    <col min="16112" max="16384" width="8.88671875" style="17"/>
  </cols>
  <sheetData>
    <row r="1" spans="1:11">
      <c r="D1" s="16" t="s">
        <v>39</v>
      </c>
      <c r="E1" s="16"/>
      <c r="F1" s="16"/>
      <c r="G1" s="16"/>
    </row>
    <row r="2" spans="1:11">
      <c r="D2" s="16" t="s">
        <v>59</v>
      </c>
      <c r="E2" s="16"/>
      <c r="F2" s="16"/>
      <c r="G2" s="16"/>
    </row>
    <row r="3" spans="1:11">
      <c r="A3" s="30"/>
      <c r="D3" s="16" t="s">
        <v>60</v>
      </c>
      <c r="E3" s="16"/>
      <c r="F3" s="16"/>
      <c r="G3" s="16"/>
    </row>
    <row r="4" spans="1:11">
      <c r="A4" s="30"/>
      <c r="B4" s="32"/>
      <c r="C4" s="32"/>
    </row>
    <row r="5" spans="1:11" ht="14.4" customHeight="1">
      <c r="A5" s="360" t="s">
        <v>377</v>
      </c>
      <c r="B5" s="360"/>
      <c r="C5" s="360"/>
      <c r="D5" s="360"/>
      <c r="E5" s="360"/>
      <c r="F5" s="360"/>
      <c r="G5" s="360"/>
      <c r="H5" s="360"/>
      <c r="I5" s="360"/>
    </row>
    <row r="6" spans="1:11" ht="14.4" customHeight="1">
      <c r="A6" s="360" t="s">
        <v>386</v>
      </c>
      <c r="B6" s="360"/>
      <c r="C6" s="360"/>
      <c r="D6" s="360"/>
      <c r="E6" s="360"/>
      <c r="F6" s="360"/>
      <c r="G6" s="360"/>
      <c r="H6" s="360"/>
      <c r="I6" s="360"/>
    </row>
    <row r="7" spans="1:11" ht="15.75" customHeight="1">
      <c r="A7" s="360" t="s">
        <v>387</v>
      </c>
      <c r="B7" s="360"/>
      <c r="C7" s="360"/>
      <c r="D7" s="360"/>
      <c r="E7" s="360"/>
      <c r="F7" s="360"/>
      <c r="G7" s="360"/>
      <c r="H7" s="360"/>
    </row>
    <row r="8" spans="1:11" ht="15.75" customHeight="1">
      <c r="A8" s="32"/>
      <c r="B8" s="56"/>
      <c r="C8" s="56"/>
    </row>
    <row r="9" spans="1:11" ht="46.95" customHeight="1">
      <c r="A9" s="104" t="s">
        <v>3</v>
      </c>
      <c r="B9" s="157" t="s">
        <v>4</v>
      </c>
      <c r="C9" s="104" t="s">
        <v>383</v>
      </c>
      <c r="D9" s="104" t="s">
        <v>376</v>
      </c>
      <c r="E9" s="210" t="s">
        <v>414</v>
      </c>
      <c r="F9" s="210"/>
      <c r="G9" s="210"/>
      <c r="H9" s="104" t="s">
        <v>419</v>
      </c>
      <c r="I9" s="104" t="s">
        <v>384</v>
      </c>
      <c r="J9" s="104" t="s">
        <v>385</v>
      </c>
    </row>
    <row r="10" spans="1:11">
      <c r="A10" s="36">
        <v>1</v>
      </c>
      <c r="B10" s="25">
        <v>2</v>
      </c>
      <c r="C10" s="57">
        <v>3</v>
      </c>
      <c r="D10" s="58">
        <v>4</v>
      </c>
      <c r="E10" s="211"/>
      <c r="F10" s="211"/>
      <c r="G10" s="211"/>
      <c r="H10" s="36">
        <v>5</v>
      </c>
      <c r="I10" s="29">
        <v>6</v>
      </c>
      <c r="J10" s="36" t="s">
        <v>810</v>
      </c>
    </row>
    <row r="11" spans="1:11">
      <c r="A11" s="66" t="s">
        <v>12</v>
      </c>
      <c r="B11" s="59"/>
      <c r="C11" s="293">
        <f t="shared" ref="C11:J11" si="0">SUM(C12:C33)</f>
        <v>907</v>
      </c>
      <c r="D11" s="281">
        <f t="shared" si="0"/>
        <v>1411697</v>
      </c>
      <c r="E11" s="212">
        <f t="shared" si="0"/>
        <v>91.187000000000026</v>
      </c>
      <c r="F11" s="213"/>
      <c r="G11" s="213"/>
      <c r="H11" s="33">
        <f t="shared" si="0"/>
        <v>0</v>
      </c>
      <c r="I11" s="33">
        <f t="shared" si="0"/>
        <v>0</v>
      </c>
      <c r="J11" s="33">
        <f t="shared" si="0"/>
        <v>1411697</v>
      </c>
    </row>
    <row r="12" spans="1:11">
      <c r="A12" s="122">
        <v>1</v>
      </c>
      <c r="B12" s="175" t="s">
        <v>304</v>
      </c>
      <c r="C12" s="294">
        <v>17</v>
      </c>
      <c r="D12" s="282">
        <v>22249</v>
      </c>
      <c r="E12" s="217">
        <v>1.4369999999999998</v>
      </c>
      <c r="F12" s="165">
        <v>17545</v>
      </c>
      <c r="G12" s="165">
        <v>4139</v>
      </c>
      <c r="H12" s="123"/>
      <c r="I12" s="123"/>
      <c r="J12" s="123">
        <f t="shared" ref="J12:J33" si="1">D12+I12</f>
        <v>22249</v>
      </c>
      <c r="K12" s="22"/>
    </row>
    <row r="13" spans="1:11">
      <c r="A13" s="123">
        <v>2</v>
      </c>
      <c r="B13" s="126" t="s">
        <v>41</v>
      </c>
      <c r="C13" s="295">
        <v>34</v>
      </c>
      <c r="D13" s="286">
        <v>55848</v>
      </c>
      <c r="E13" s="214">
        <v>3.6080000000000001</v>
      </c>
      <c r="F13" s="165">
        <v>44047</v>
      </c>
      <c r="G13" s="165">
        <v>10391</v>
      </c>
      <c r="H13" s="123"/>
      <c r="I13" s="123"/>
      <c r="J13" s="123">
        <f t="shared" si="1"/>
        <v>55848</v>
      </c>
      <c r="K13" s="22"/>
    </row>
    <row r="14" spans="1:11">
      <c r="A14" s="123">
        <v>3</v>
      </c>
      <c r="B14" s="126" t="s">
        <v>73</v>
      </c>
      <c r="C14" s="295">
        <v>42</v>
      </c>
      <c r="D14" s="286">
        <v>57088</v>
      </c>
      <c r="E14" s="214">
        <v>3.6880000000000002</v>
      </c>
      <c r="F14" s="165">
        <v>45024</v>
      </c>
      <c r="G14" s="165">
        <v>10621</v>
      </c>
      <c r="H14" s="123"/>
      <c r="I14" s="123"/>
      <c r="J14" s="123">
        <f t="shared" si="1"/>
        <v>57088</v>
      </c>
      <c r="K14" s="22"/>
    </row>
    <row r="15" spans="1:11">
      <c r="A15" s="123">
        <v>4</v>
      </c>
      <c r="B15" s="126" t="s">
        <v>43</v>
      </c>
      <c r="C15" s="295">
        <v>21</v>
      </c>
      <c r="D15" s="286">
        <v>57088</v>
      </c>
      <c r="E15" s="214">
        <v>3.6880000000000002</v>
      </c>
      <c r="F15" s="165">
        <v>45024</v>
      </c>
      <c r="G15" s="165">
        <v>10621</v>
      </c>
      <c r="H15" s="123"/>
      <c r="I15" s="123"/>
      <c r="J15" s="123">
        <f t="shared" si="1"/>
        <v>57088</v>
      </c>
      <c r="K15" s="22"/>
    </row>
    <row r="16" spans="1:11">
      <c r="A16" s="123">
        <v>5</v>
      </c>
      <c r="B16" s="126" t="s">
        <v>44</v>
      </c>
      <c r="C16" s="295">
        <v>34</v>
      </c>
      <c r="D16" s="286">
        <v>57088</v>
      </c>
      <c r="E16" s="214">
        <v>3.6520000000000001</v>
      </c>
      <c r="F16" s="165">
        <v>44584</v>
      </c>
      <c r="G16" s="165">
        <v>10517</v>
      </c>
      <c r="H16" s="123"/>
      <c r="I16" s="123"/>
      <c r="J16" s="123">
        <f t="shared" si="1"/>
        <v>57088</v>
      </c>
      <c r="K16" s="22"/>
    </row>
    <row r="17" spans="1:11">
      <c r="A17" s="123">
        <v>6</v>
      </c>
      <c r="B17" s="126" t="s">
        <v>71</v>
      </c>
      <c r="C17" s="295">
        <v>76</v>
      </c>
      <c r="D17" s="286">
        <v>114184</v>
      </c>
      <c r="E17" s="214">
        <v>7.3760000000000003</v>
      </c>
      <c r="F17" s="165">
        <v>90047</v>
      </c>
      <c r="G17" s="165">
        <v>21242</v>
      </c>
      <c r="H17" s="123"/>
      <c r="I17" s="123"/>
      <c r="J17" s="123">
        <f t="shared" si="1"/>
        <v>114184</v>
      </c>
      <c r="K17" s="22"/>
    </row>
    <row r="18" spans="1:11">
      <c r="A18" s="123">
        <v>7</v>
      </c>
      <c r="B18" s="126" t="s">
        <v>46</v>
      </c>
      <c r="C18" s="295">
        <v>12</v>
      </c>
      <c r="D18" s="286">
        <v>27304</v>
      </c>
      <c r="E18" s="215">
        <v>1.764</v>
      </c>
      <c r="F18" s="165">
        <v>21536</v>
      </c>
      <c r="G18" s="165">
        <v>5080</v>
      </c>
      <c r="H18" s="123"/>
      <c r="I18" s="123"/>
      <c r="J18" s="123">
        <f t="shared" si="1"/>
        <v>27304</v>
      </c>
      <c r="K18" s="22"/>
    </row>
    <row r="19" spans="1:11">
      <c r="A19" s="123">
        <v>8</v>
      </c>
      <c r="B19" s="126" t="s">
        <v>47</v>
      </c>
      <c r="C19" s="295">
        <v>51</v>
      </c>
      <c r="D19" s="286">
        <v>57088</v>
      </c>
      <c r="E19" s="214">
        <v>3.6880000000000002</v>
      </c>
      <c r="F19" s="165">
        <v>45024</v>
      </c>
      <c r="G19" s="165">
        <v>10621</v>
      </c>
      <c r="H19" s="123"/>
      <c r="I19" s="123"/>
      <c r="J19" s="123">
        <f t="shared" si="1"/>
        <v>57088</v>
      </c>
      <c r="K19" s="22"/>
    </row>
    <row r="20" spans="1:11">
      <c r="A20" s="123">
        <v>9</v>
      </c>
      <c r="B20" s="126" t="s">
        <v>49</v>
      </c>
      <c r="C20" s="295">
        <v>14</v>
      </c>
      <c r="D20" s="286">
        <v>27304</v>
      </c>
      <c r="E20" s="215">
        <v>1.764</v>
      </c>
      <c r="F20" s="165">
        <v>21536</v>
      </c>
      <c r="G20" s="165">
        <v>5080</v>
      </c>
      <c r="H20" s="123"/>
      <c r="I20" s="123"/>
      <c r="J20" s="123">
        <f t="shared" si="1"/>
        <v>27304</v>
      </c>
      <c r="K20" s="22"/>
    </row>
    <row r="21" spans="1:11">
      <c r="A21" s="123">
        <v>10</v>
      </c>
      <c r="B21" s="126" t="s">
        <v>74</v>
      </c>
      <c r="C21" s="295">
        <v>32</v>
      </c>
      <c r="D21" s="286">
        <v>57088</v>
      </c>
      <c r="E21" s="214">
        <v>3.6880000000000002</v>
      </c>
      <c r="F21" s="165">
        <v>45024</v>
      </c>
      <c r="G21" s="165">
        <v>10621</v>
      </c>
      <c r="H21" s="123"/>
      <c r="I21" s="123"/>
      <c r="J21" s="123">
        <f t="shared" si="1"/>
        <v>57088</v>
      </c>
      <c r="K21" s="22"/>
    </row>
    <row r="22" spans="1:11">
      <c r="A22" s="123">
        <v>11</v>
      </c>
      <c r="B22" s="126" t="s">
        <v>50</v>
      </c>
      <c r="C22" s="295">
        <v>25</v>
      </c>
      <c r="D22" s="286">
        <v>28544</v>
      </c>
      <c r="E22" s="214">
        <v>1.8440000000000001</v>
      </c>
      <c r="F22" s="165">
        <v>22512</v>
      </c>
      <c r="G22" s="165">
        <v>5310</v>
      </c>
      <c r="H22" s="123"/>
      <c r="I22" s="123"/>
      <c r="J22" s="123">
        <f t="shared" si="1"/>
        <v>28544</v>
      </c>
      <c r="K22" s="22"/>
    </row>
    <row r="23" spans="1:11">
      <c r="A23" s="123">
        <v>12</v>
      </c>
      <c r="B23" s="126" t="s">
        <v>75</v>
      </c>
      <c r="C23" s="295">
        <v>39</v>
      </c>
      <c r="D23" s="286">
        <v>57088</v>
      </c>
      <c r="E23" s="214">
        <v>3.6880000000000002</v>
      </c>
      <c r="F23" s="165">
        <v>45024</v>
      </c>
      <c r="G23" s="165">
        <v>10621</v>
      </c>
      <c r="H23" s="123"/>
      <c r="I23" s="123"/>
      <c r="J23" s="123">
        <f t="shared" si="1"/>
        <v>57088</v>
      </c>
      <c r="K23" s="22"/>
    </row>
    <row r="24" spans="1:11">
      <c r="A24" s="123">
        <v>13</v>
      </c>
      <c r="B24" s="126" t="s">
        <v>51</v>
      </c>
      <c r="C24" s="295">
        <v>39</v>
      </c>
      <c r="D24" s="286">
        <v>57088</v>
      </c>
      <c r="E24" s="214">
        <v>3.6880000000000002</v>
      </c>
      <c r="F24" s="165">
        <v>45024</v>
      </c>
      <c r="G24" s="165">
        <v>10621</v>
      </c>
      <c r="H24" s="123"/>
      <c r="I24" s="123"/>
      <c r="J24" s="123">
        <f t="shared" si="1"/>
        <v>57088</v>
      </c>
      <c r="K24" s="22"/>
    </row>
    <row r="25" spans="1:11">
      <c r="A25" s="123">
        <v>14</v>
      </c>
      <c r="B25" s="126" t="s">
        <v>305</v>
      </c>
      <c r="C25" s="295">
        <v>17</v>
      </c>
      <c r="D25" s="286">
        <v>46736</v>
      </c>
      <c r="E25" s="214">
        <v>3.0460000000000003</v>
      </c>
      <c r="F25" s="165">
        <v>37217</v>
      </c>
      <c r="G25" s="165">
        <v>8780</v>
      </c>
      <c r="H25" s="123"/>
      <c r="I25" s="123"/>
      <c r="J25" s="123">
        <f t="shared" si="1"/>
        <v>46736</v>
      </c>
      <c r="K25" s="22"/>
    </row>
    <row r="26" spans="1:11">
      <c r="A26" s="123">
        <v>15</v>
      </c>
      <c r="B26" s="126" t="s">
        <v>76</v>
      </c>
      <c r="C26" s="295">
        <v>54</v>
      </c>
      <c r="D26" s="286">
        <v>85632</v>
      </c>
      <c r="E26" s="214">
        <v>5.532</v>
      </c>
      <c r="F26" s="165">
        <v>67535</v>
      </c>
      <c r="G26" s="165">
        <v>15932</v>
      </c>
      <c r="H26" s="123"/>
      <c r="I26" s="123"/>
      <c r="J26" s="123">
        <f t="shared" si="1"/>
        <v>85632</v>
      </c>
      <c r="K26" s="22"/>
    </row>
    <row r="27" spans="1:11">
      <c r="A27" s="123">
        <v>16</v>
      </c>
      <c r="B27" s="126" t="s">
        <v>77</v>
      </c>
      <c r="C27" s="295">
        <v>37</v>
      </c>
      <c r="D27" s="286">
        <v>57088</v>
      </c>
      <c r="E27" s="214">
        <v>3.6880000000000002</v>
      </c>
      <c r="F27" s="165">
        <v>45024</v>
      </c>
      <c r="G27" s="165">
        <v>10621</v>
      </c>
      <c r="H27" s="123"/>
      <c r="I27" s="123"/>
      <c r="J27" s="123">
        <f t="shared" si="1"/>
        <v>57088</v>
      </c>
      <c r="K27" s="22"/>
    </row>
    <row r="28" spans="1:11">
      <c r="A28" s="123">
        <v>17</v>
      </c>
      <c r="B28" s="126" t="s">
        <v>78</v>
      </c>
      <c r="C28" s="295">
        <v>118</v>
      </c>
      <c r="D28" s="286">
        <v>171272</v>
      </c>
      <c r="E28" s="214">
        <v>11.064</v>
      </c>
      <c r="F28" s="165">
        <v>135071</v>
      </c>
      <c r="G28" s="165">
        <v>31863</v>
      </c>
      <c r="H28" s="123"/>
      <c r="I28" s="123"/>
      <c r="J28" s="123">
        <f t="shared" si="1"/>
        <v>171272</v>
      </c>
      <c r="K28" s="22"/>
    </row>
    <row r="29" spans="1:11">
      <c r="A29" s="123">
        <v>18</v>
      </c>
      <c r="B29" s="126" t="s">
        <v>72</v>
      </c>
      <c r="C29" s="295">
        <v>39</v>
      </c>
      <c r="D29" s="286">
        <v>57088</v>
      </c>
      <c r="E29" s="214">
        <v>3.6880000000000002</v>
      </c>
      <c r="F29" s="165">
        <v>45024</v>
      </c>
      <c r="G29" s="165">
        <v>10621</v>
      </c>
      <c r="H29" s="123"/>
      <c r="I29" s="123"/>
      <c r="J29" s="123">
        <f t="shared" si="1"/>
        <v>57088</v>
      </c>
      <c r="K29" s="22"/>
    </row>
    <row r="30" spans="1:11">
      <c r="A30" s="123">
        <v>19</v>
      </c>
      <c r="B30" s="126" t="s">
        <v>79</v>
      </c>
      <c r="C30" s="295">
        <v>88</v>
      </c>
      <c r="D30" s="286">
        <v>142728</v>
      </c>
      <c r="E30" s="214">
        <v>9.2200000000000006</v>
      </c>
      <c r="F30" s="165">
        <v>112558</v>
      </c>
      <c r="G30" s="165">
        <v>26553</v>
      </c>
      <c r="H30" s="123"/>
      <c r="I30" s="123"/>
      <c r="J30" s="123">
        <f t="shared" si="1"/>
        <v>142728</v>
      </c>
      <c r="K30" s="22"/>
    </row>
    <row r="31" spans="1:11">
      <c r="A31" s="123">
        <v>20</v>
      </c>
      <c r="B31" s="126" t="s">
        <v>80</v>
      </c>
      <c r="C31" s="295">
        <v>82</v>
      </c>
      <c r="D31" s="286">
        <v>114184</v>
      </c>
      <c r="E31" s="214">
        <v>7.3760000000000003</v>
      </c>
      <c r="F31" s="165">
        <v>90047</v>
      </c>
      <c r="G31" s="165">
        <v>21242</v>
      </c>
      <c r="H31" s="123"/>
      <c r="I31" s="123"/>
      <c r="J31" s="123">
        <f t="shared" si="1"/>
        <v>114184</v>
      </c>
      <c r="K31" s="22"/>
    </row>
    <row r="32" spans="1:11">
      <c r="A32" s="123">
        <v>21</v>
      </c>
      <c r="B32" s="176" t="s">
        <v>56</v>
      </c>
      <c r="C32" s="296">
        <v>18</v>
      </c>
      <c r="D32" s="286">
        <v>30960</v>
      </c>
      <c r="E32" s="215">
        <v>2</v>
      </c>
      <c r="F32" s="165">
        <v>24416</v>
      </c>
      <c r="G32" s="165">
        <v>5760</v>
      </c>
      <c r="H32" s="123"/>
      <c r="I32" s="123"/>
      <c r="J32" s="123">
        <f t="shared" si="1"/>
        <v>30960</v>
      </c>
      <c r="K32" s="22"/>
    </row>
    <row r="33" spans="1:11">
      <c r="A33" s="125">
        <v>22</v>
      </c>
      <c r="B33" s="177" t="s">
        <v>57</v>
      </c>
      <c r="C33" s="297">
        <v>18</v>
      </c>
      <c r="D33" s="287">
        <v>30960</v>
      </c>
      <c r="E33" s="216">
        <v>2</v>
      </c>
      <c r="F33" s="165">
        <v>24416</v>
      </c>
      <c r="G33" s="165">
        <v>5760</v>
      </c>
      <c r="H33" s="123"/>
      <c r="I33" s="123"/>
      <c r="J33" s="123">
        <f t="shared" si="1"/>
        <v>30960</v>
      </c>
      <c r="K33" s="22"/>
    </row>
    <row r="34" spans="1:11">
      <c r="A34" s="30"/>
    </row>
    <row r="35" spans="1:11">
      <c r="A35" s="30"/>
    </row>
    <row r="36" spans="1:11">
      <c r="A36" s="30"/>
    </row>
    <row r="37" spans="1:11">
      <c r="A37" s="30"/>
    </row>
    <row r="38" spans="1:11">
      <c r="A38" s="30"/>
    </row>
    <row r="39" spans="1:11">
      <c r="A39" s="30"/>
    </row>
    <row r="40" spans="1:11">
      <c r="A40" s="30"/>
    </row>
    <row r="41" spans="1:11">
      <c r="A41" s="30"/>
    </row>
    <row r="42" spans="1:11">
      <c r="A42" s="30"/>
    </row>
    <row r="43" spans="1:11">
      <c r="A43" s="30"/>
    </row>
    <row r="44" spans="1:11">
      <c r="A44" s="30"/>
    </row>
    <row r="45" spans="1:11">
      <c r="A45" s="30"/>
    </row>
    <row r="46" spans="1:11">
      <c r="A46" s="30"/>
    </row>
    <row r="47" spans="1:11">
      <c r="A47" s="30"/>
    </row>
    <row r="48" spans="1:1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  <row r="72" spans="1:1">
      <c r="A72" s="30"/>
    </row>
    <row r="73" spans="1:1">
      <c r="A73" s="30"/>
    </row>
    <row r="74" spans="1:1">
      <c r="A74" s="30"/>
    </row>
    <row r="75" spans="1:1">
      <c r="A75" s="30"/>
    </row>
    <row r="76" spans="1:1">
      <c r="A76" s="30"/>
    </row>
    <row r="77" spans="1:1">
      <c r="A77" s="30"/>
    </row>
    <row r="78" spans="1:1">
      <c r="A78" s="30"/>
    </row>
    <row r="79" spans="1:1">
      <c r="A79" s="30"/>
    </row>
    <row r="80" spans="1:1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2024-09-30T14:44:36Z</cp:lastPrinted>
  <dcterms:created xsi:type="dcterms:W3CDTF">2024-02-16T12:58:28Z</dcterms:created>
  <dcterms:modified xsi:type="dcterms:W3CDTF">2025-04-30T11:07:36Z</dcterms:modified>
  <cp:category/>
</cp:coreProperties>
</file>