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B9BB23EA-3ED7-403B-97D9-3853F0EC705B}" xr6:coauthVersionLast="47" xr6:coauthVersionMax="47" xr10:uidLastSave="{00000000-0000-0000-0000-000000000000}"/>
  <bookViews>
    <workbookView xWindow="-135" yWindow="-135" windowWidth="29070" windowHeight="17550" xr2:uid="{163873DC-7281-453E-901A-1064964E6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5" i="1" l="1"/>
  <c r="AT17" i="1" s="1"/>
  <c r="AT18" i="1" s="1"/>
  <c r="AS15" i="1"/>
  <c r="AS17" i="1" s="1"/>
  <c r="AS18" i="1" s="1"/>
  <c r="AR15" i="1"/>
  <c r="AR17" i="1" s="1"/>
  <c r="AR18" i="1" s="1"/>
  <c r="AQ15" i="1"/>
  <c r="AQ17" i="1" s="1"/>
  <c r="AQ18" i="1" s="1"/>
  <c r="AP15" i="1"/>
  <c r="AP17" i="1" s="1"/>
  <c r="AP18" i="1" s="1"/>
  <c r="AO15" i="1"/>
  <c r="AO17" i="1" s="1"/>
  <c r="AO18" i="1" s="1"/>
  <c r="AN15" i="1"/>
  <c r="AN17" i="1" s="1"/>
  <c r="AN18" i="1" s="1"/>
  <c r="AL15" i="1"/>
  <c r="AL17" i="1" s="1"/>
  <c r="AL18" i="1" s="1"/>
  <c r="AK15" i="1"/>
  <c r="AK17" i="1" s="1"/>
  <c r="AK18" i="1" s="1"/>
  <c r="AJ15" i="1"/>
  <c r="AJ17" i="1" s="1"/>
  <c r="AJ18" i="1" s="1"/>
  <c r="AI15" i="1"/>
  <c r="AI17" i="1" s="1"/>
  <c r="AI18" i="1" s="1"/>
  <c r="AH15" i="1"/>
  <c r="AH17" i="1" s="1"/>
  <c r="AH18" i="1" s="1"/>
  <c r="AG15" i="1"/>
  <c r="AG17" i="1" s="1"/>
  <c r="AG18" i="1" s="1"/>
  <c r="AF15" i="1"/>
  <c r="AF17" i="1" s="1"/>
  <c r="AF18" i="1" s="1"/>
  <c r="AE15" i="1"/>
  <c r="AE17" i="1" s="1"/>
  <c r="AE18" i="1" s="1"/>
  <c r="AD15" i="1"/>
  <c r="AD17" i="1" s="1"/>
  <c r="AD18" i="1" s="1"/>
  <c r="AC15" i="1"/>
  <c r="AC17" i="1" s="1"/>
  <c r="AC18" i="1" s="1"/>
  <c r="AB15" i="1"/>
  <c r="AB17" i="1" s="1"/>
  <c r="AB18" i="1" s="1"/>
  <c r="AA15" i="1"/>
  <c r="AA17" i="1" s="1"/>
  <c r="AA18" i="1" s="1"/>
  <c r="Z15" i="1"/>
  <c r="Z17" i="1" s="1"/>
  <c r="Z18" i="1" s="1"/>
  <c r="X15" i="1"/>
  <c r="X17" i="1" s="1"/>
  <c r="X18" i="1" s="1"/>
  <c r="V15" i="1"/>
  <c r="V17" i="1" s="1"/>
  <c r="V18" i="1" s="1"/>
  <c r="U15" i="1"/>
  <c r="U17" i="1" s="1"/>
  <c r="U18" i="1" s="1"/>
  <c r="S15" i="1"/>
  <c r="S17" i="1" s="1"/>
  <c r="S18" i="1" s="1"/>
  <c r="Q15" i="1"/>
  <c r="Q17" i="1" s="1"/>
  <c r="Q18" i="1" s="1"/>
  <c r="P15" i="1"/>
  <c r="P17" i="1" s="1"/>
  <c r="P18" i="1" s="1"/>
  <c r="O15" i="1"/>
  <c r="O17" i="1" s="1"/>
  <c r="O18" i="1" s="1"/>
  <c r="N15" i="1"/>
  <c r="N17" i="1" s="1"/>
  <c r="N18" i="1" s="1"/>
  <c r="M15" i="1"/>
  <c r="M17" i="1" s="1"/>
  <c r="M18" i="1" s="1"/>
  <c r="L15" i="1"/>
  <c r="L17" i="1" s="1"/>
  <c r="L18" i="1" s="1"/>
  <c r="K15" i="1"/>
  <c r="K17" i="1" s="1"/>
  <c r="K18" i="1" s="1"/>
  <c r="J15" i="1"/>
  <c r="J17" i="1" s="1"/>
  <c r="J18" i="1" s="1"/>
  <c r="I15" i="1"/>
  <c r="I17" i="1" s="1"/>
  <c r="I18" i="1" s="1"/>
  <c r="H15" i="1"/>
  <c r="H17" i="1" s="1"/>
  <c r="H18" i="1" s="1"/>
  <c r="E15" i="1"/>
  <c r="E17" i="1" s="1"/>
  <c r="E18" i="1" s="1"/>
  <c r="D15" i="1"/>
  <c r="D17" i="1" s="1"/>
  <c r="D18" i="1" s="1"/>
  <c r="C15" i="1"/>
  <c r="C17" i="1" s="1"/>
  <c r="C18" i="1" s="1"/>
  <c r="Y12" i="1"/>
  <c r="Y15" i="1" s="1"/>
  <c r="Y17" i="1" s="1"/>
  <c r="Y18" i="1" s="1"/>
  <c r="W12" i="1"/>
  <c r="W15" i="1" s="1"/>
  <c r="W17" i="1" s="1"/>
  <c r="W18" i="1" s="1"/>
  <c r="T12" i="1"/>
  <c r="T15" i="1" s="1"/>
  <c r="T17" i="1" s="1"/>
  <c r="T18" i="1" s="1"/>
  <c r="R12" i="1"/>
  <c r="R15" i="1" s="1"/>
  <c r="R17" i="1" s="1"/>
  <c r="R18" i="1" s="1"/>
  <c r="G12" i="1"/>
  <c r="G15" i="1" s="1"/>
  <c r="G17" i="1" s="1"/>
  <c r="G18" i="1" s="1"/>
  <c r="F12" i="1"/>
  <c r="F11" i="1"/>
  <c r="F15" i="1" s="1"/>
  <c r="F17" i="1" s="1"/>
  <c r="F18" i="1" s="1"/>
  <c r="AM9" i="1"/>
  <c r="AM8" i="1"/>
  <c r="AM15" i="1" l="1"/>
  <c r="AM17" i="1" s="1"/>
  <c r="AM18" i="1" s="1"/>
</calcChain>
</file>

<file path=xl/sharedStrings.xml><?xml version="1.0" encoding="utf-8"?>
<sst xmlns="http://schemas.openxmlformats.org/spreadsheetml/2006/main" count="76" uniqueCount="55">
  <si>
    <t>Tukuma novada pašvaldības pamata un vispārējās vidējās izglītības iestāžu izdevumi pašvaldību savstarpējiem norēķiniem par izglītības iestāžu sniegtajiem pakalpojumiem 2025.gadā</t>
  </si>
  <si>
    <t>Tukuma novada domes 25.09.2025.</t>
  </si>
  <si>
    <t>lēmumam Nr. TND/1-1.1/25/___ (prot. Nr._, __. §)</t>
  </si>
  <si>
    <t>Kods</t>
  </si>
  <si>
    <t>Izdevumu kodu nosaukums</t>
  </si>
  <si>
    <r>
      <rPr>
        <b/>
        <sz val="10"/>
        <color rgb="FF000000"/>
        <rFont val="Times New Roman"/>
        <family val="1"/>
        <charset val="186"/>
      </rPr>
      <t>Izdevumi (</t>
    </r>
    <r>
      <rPr>
        <b/>
        <i/>
        <sz val="10"/>
        <color rgb="FF000000"/>
        <rFont val="Times New Roman"/>
        <family val="1"/>
        <charset val="186"/>
      </rPr>
      <t>euro)</t>
    </r>
  </si>
  <si>
    <t>Tukuma Raiņa Valsts ģimnāzija</t>
  </si>
  <si>
    <t>Tukuma 2.vidusskola</t>
  </si>
  <si>
    <t>Tukuma 3. pamatskola</t>
  </si>
  <si>
    <t>Tukuma E.Birznieka-Upīša 1.pamatskola</t>
  </si>
  <si>
    <t>Džūkstes pamatskola</t>
  </si>
  <si>
    <t>Irlavas pamatskola</t>
  </si>
  <si>
    <t>Tumes pamatskola</t>
  </si>
  <si>
    <t>Jaunpils vidusskola</t>
  </si>
  <si>
    <t>Zemgales vidusskola</t>
  </si>
  <si>
    <t>Pūres pamatskola</t>
  </si>
  <si>
    <t>Sēmes sākumskola</t>
  </si>
  <si>
    <t>Milzkalnes sākumskola</t>
  </si>
  <si>
    <t>Lapmežciema pamatskola</t>
  </si>
  <si>
    <t>Smārdes pamatskola</t>
  </si>
  <si>
    <t>Engures vidusskola</t>
  </si>
  <si>
    <t>Kandavas K.Mīlenbaha vidusskola</t>
  </si>
  <si>
    <t>Cēres sākumskola</t>
  </si>
  <si>
    <t>Zantes pamatskola</t>
  </si>
  <si>
    <t>Kandavas Reģionālā pamatskola</t>
  </si>
  <si>
    <t xml:space="preserve"> PII Zemīte</t>
  </si>
  <si>
    <t>PII Pasaciņa</t>
  </si>
  <si>
    <t>PII Vālodzīte</t>
  </si>
  <si>
    <t>PII 
Lotte</t>
  </si>
  <si>
    <t>PII 
Pepija</t>
  </si>
  <si>
    <t>PII Karlsons</t>
  </si>
  <si>
    <t>PII Taurenītis</t>
  </si>
  <si>
    <t>PII Zemenīte</t>
  </si>
  <si>
    <t>PII Pienenīte</t>
  </si>
  <si>
    <t>PII 
Zīļuks</t>
  </si>
  <si>
    <t>PII 
Spārīte</t>
  </si>
  <si>
    <t> Skola</t>
  </si>
  <si>
    <t>Internāts</t>
  </si>
  <si>
    <t>Skola</t>
  </si>
  <si>
    <t>Pirmsskolas grupa</t>
  </si>
  <si>
    <t>internāts</t>
  </si>
  <si>
    <t>Pirmsskolas grupas</t>
  </si>
  <si>
    <t>Atalgojums (izņemot EKK 1148 un EKK 1170)</t>
  </si>
  <si>
    <t>Darba devēja valsts sociālās apdrošināšanas obligātās iemaksas, pabalsti un kompensācijas (izņemot EKK 1148 un EKK 1170)</t>
  </si>
  <si>
    <t>Mācību, darba un dienesta komandējumi, dienesta, darba braucieni (izņemot EKK 2120)</t>
  </si>
  <si>
    <t>Pakalpojumu samaksa (izņemot EKK 2233,  EKK 2262)</t>
  </si>
  <si>
    <t>Krājumi, materiāli, energoresursi, preces, biroja preces un inventārs, kurus neuzskaita pamatkapitāla veidošanā (izņemot EKK 2322 un EKK 2363) pirmsskolas izglītības iestādēs, speciālās pirmsskolas izglītības iestādēs, vispārējās izglītības iestādēs no 5. klases</t>
  </si>
  <si>
    <t>Izdevumi periodikas iegādei</t>
  </si>
  <si>
    <t>Bibliotēku krājumi</t>
  </si>
  <si>
    <t>Izdevumi kopā</t>
  </si>
  <si>
    <t>Audzēkņu skaits 01.09.2025.</t>
  </si>
  <si>
    <t>Izdevumi uz vienu audzēkni gadā</t>
  </si>
  <si>
    <t>Izdevumi uz vienu audzēkni mēnesī</t>
  </si>
  <si>
    <t>#LEMUMA_PARAKSTITAJA1_AMATS#		                                   #LEMUMA_PARAKSTITAJA1_VARDS# #LEMUMA_PARAKSTITAJA1_UZVARDS#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</si>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</sst>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3" fontId="4" fillId="3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wrapText="1"/>
    </xf>
    <xf numFmtId="0" fontId="3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center" wrapText="1"/>
    </xf>
    <xf numFmtId="3" fontId="2" fillId="3" borderId="15" xfId="1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14" xfId="0" applyFont="1" applyBorder="1"/>
    <xf numFmtId="2" fontId="2" fillId="3" borderId="1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5989-4E1A-4B19-9D1D-256D07045C4B}">
  <dimension ref="A1:AT21"/>
  <sheetViews>
    <sheetView tabSelected="1" workbookViewId="0">
      <selection activeCell="E28" sqref="E28"/>
    </sheetView>
  </sheetViews>
  <sheetFormatPr defaultRowHeight="15" x14ac:dyDescent="0.25"/>
  <cols>
    <col min="1" max="1" width="8.7109375" customWidth="1"/>
    <col min="2" max="2" width="41.28515625" customWidth="1"/>
    <col min="3" max="4" width="10.28515625" customWidth="1"/>
    <col min="5" max="7" width="10.85546875" customWidth="1"/>
    <col min="8" max="21" width="10.28515625" customWidth="1"/>
    <col min="22" max="22" width="10.7109375" customWidth="1"/>
    <col min="23" max="26" width="10.28515625" customWidth="1"/>
    <col min="27" max="27" width="9.42578125" customWidth="1"/>
    <col min="28" max="28" width="11.42578125" customWidth="1"/>
    <col min="29" max="35" width="10.28515625" customWidth="1"/>
    <col min="36" max="46" width="8.7109375" customWidth="1"/>
  </cols>
  <sheetData>
    <row r="1" spans="1:46" x14ac:dyDescent="0.25">
      <c r="AO1" s="8" t="s">
        <v>54</v>
      </c>
    </row>
    <row r="2" spans="1:46" ht="21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 t="s">
        <v>1</v>
      </c>
      <c r="AP2" s="2"/>
      <c r="AQ2" s="2"/>
      <c r="AR2" s="2"/>
      <c r="AS2" s="2"/>
    </row>
    <row r="3" spans="1:46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3" t="s">
        <v>2</v>
      </c>
      <c r="AP3" s="2"/>
      <c r="AQ3" s="2"/>
      <c r="AR3" s="2"/>
      <c r="AS3" s="2"/>
    </row>
    <row r="4" spans="1:46" x14ac:dyDescent="0.25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6" x14ac:dyDescent="0.25">
      <c r="A5" s="10" t="s">
        <v>3</v>
      </c>
      <c r="B5" s="11" t="s">
        <v>4</v>
      </c>
      <c r="C5" s="12" t="s">
        <v>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4"/>
    </row>
    <row r="6" spans="1:46" ht="23.25" customHeight="1" x14ac:dyDescent="0.25">
      <c r="A6" s="15"/>
      <c r="B6" s="16"/>
      <c r="C6" s="17" t="s">
        <v>6</v>
      </c>
      <c r="D6" s="18"/>
      <c r="E6" s="19" t="s">
        <v>7</v>
      </c>
      <c r="F6" s="19" t="s">
        <v>8</v>
      </c>
      <c r="G6" s="19" t="s">
        <v>9</v>
      </c>
      <c r="H6" s="17" t="s">
        <v>10</v>
      </c>
      <c r="I6" s="18"/>
      <c r="J6" s="17" t="s">
        <v>11</v>
      </c>
      <c r="K6" s="18"/>
      <c r="L6" s="17" t="s">
        <v>12</v>
      </c>
      <c r="M6" s="18"/>
      <c r="N6" s="17" t="s">
        <v>13</v>
      </c>
      <c r="O6" s="18"/>
      <c r="P6" s="17" t="s">
        <v>14</v>
      </c>
      <c r="Q6" s="18"/>
      <c r="R6" s="17" t="s">
        <v>15</v>
      </c>
      <c r="S6" s="18"/>
      <c r="T6" s="17" t="s">
        <v>16</v>
      </c>
      <c r="U6" s="18"/>
      <c r="V6" s="19" t="s">
        <v>17</v>
      </c>
      <c r="W6" s="17" t="s">
        <v>18</v>
      </c>
      <c r="X6" s="18"/>
      <c r="Y6" s="17" t="s">
        <v>19</v>
      </c>
      <c r="Z6" s="18"/>
      <c r="AA6" s="19" t="s">
        <v>20</v>
      </c>
      <c r="AB6" s="19" t="s">
        <v>21</v>
      </c>
      <c r="AC6" s="17" t="s">
        <v>22</v>
      </c>
      <c r="AD6" s="18"/>
      <c r="AE6" s="17" t="s">
        <v>23</v>
      </c>
      <c r="AF6" s="18"/>
      <c r="AG6" s="17" t="s">
        <v>24</v>
      </c>
      <c r="AH6" s="20"/>
      <c r="AI6" s="18"/>
      <c r="AJ6" s="19" t="s">
        <v>25</v>
      </c>
      <c r="AK6" s="19" t="s">
        <v>26</v>
      </c>
      <c r="AL6" s="19" t="s">
        <v>27</v>
      </c>
      <c r="AM6" s="19" t="s">
        <v>28</v>
      </c>
      <c r="AN6" s="19" t="s">
        <v>29</v>
      </c>
      <c r="AO6" s="19" t="s">
        <v>30</v>
      </c>
      <c r="AP6" s="19" t="s">
        <v>31</v>
      </c>
      <c r="AQ6" s="19" t="s">
        <v>32</v>
      </c>
      <c r="AR6" s="19" t="s">
        <v>33</v>
      </c>
      <c r="AS6" s="19" t="s">
        <v>34</v>
      </c>
      <c r="AT6" s="21" t="s">
        <v>35</v>
      </c>
    </row>
    <row r="7" spans="1:46" ht="25.5" x14ac:dyDescent="0.25">
      <c r="A7" s="15"/>
      <c r="B7" s="16"/>
      <c r="C7" s="22" t="s">
        <v>36</v>
      </c>
      <c r="D7" s="22" t="s">
        <v>37</v>
      </c>
      <c r="E7" s="16"/>
      <c r="F7" s="23"/>
      <c r="G7" s="16"/>
      <c r="H7" s="22" t="s">
        <v>38</v>
      </c>
      <c r="I7" s="22" t="s">
        <v>39</v>
      </c>
      <c r="J7" s="22" t="s">
        <v>38</v>
      </c>
      <c r="K7" s="22" t="s">
        <v>39</v>
      </c>
      <c r="L7" s="22" t="s">
        <v>38</v>
      </c>
      <c r="M7" s="22" t="s">
        <v>39</v>
      </c>
      <c r="N7" s="22" t="s">
        <v>38</v>
      </c>
      <c r="O7" s="22" t="s">
        <v>39</v>
      </c>
      <c r="P7" s="22" t="s">
        <v>36</v>
      </c>
      <c r="Q7" s="22" t="s">
        <v>40</v>
      </c>
      <c r="R7" s="22" t="s">
        <v>38</v>
      </c>
      <c r="S7" s="22" t="s">
        <v>41</v>
      </c>
      <c r="T7" s="22" t="s">
        <v>38</v>
      </c>
      <c r="U7" s="22" t="s">
        <v>41</v>
      </c>
      <c r="V7" s="16"/>
      <c r="W7" s="22" t="s">
        <v>38</v>
      </c>
      <c r="X7" s="22" t="s">
        <v>41</v>
      </c>
      <c r="Y7" s="22" t="s">
        <v>38</v>
      </c>
      <c r="Z7" s="22" t="s">
        <v>41</v>
      </c>
      <c r="AA7" s="16"/>
      <c r="AB7" s="16"/>
      <c r="AC7" s="22" t="s">
        <v>38</v>
      </c>
      <c r="AD7" s="22" t="s">
        <v>41</v>
      </c>
      <c r="AE7" s="22" t="s">
        <v>38</v>
      </c>
      <c r="AF7" s="22" t="s">
        <v>41</v>
      </c>
      <c r="AG7" s="22" t="s">
        <v>36</v>
      </c>
      <c r="AH7" s="22" t="s">
        <v>41</v>
      </c>
      <c r="AI7" s="22" t="s">
        <v>40</v>
      </c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24"/>
    </row>
    <row r="8" spans="1:46" x14ac:dyDescent="0.25">
      <c r="A8" s="25">
        <v>1100</v>
      </c>
      <c r="B8" s="26" t="s">
        <v>42</v>
      </c>
      <c r="C8" s="27">
        <v>324172</v>
      </c>
      <c r="D8" s="27">
        <v>60924</v>
      </c>
      <c r="E8" s="27">
        <v>157059</v>
      </c>
      <c r="F8" s="28">
        <v>106116</v>
      </c>
      <c r="G8" s="27">
        <v>133836</v>
      </c>
      <c r="H8" s="27">
        <v>91002</v>
      </c>
      <c r="I8" s="27">
        <v>164629</v>
      </c>
      <c r="J8" s="27">
        <v>96064</v>
      </c>
      <c r="K8" s="27">
        <v>207028</v>
      </c>
      <c r="L8" s="27">
        <v>151989</v>
      </c>
      <c r="M8" s="27">
        <v>31063</v>
      </c>
      <c r="N8" s="27">
        <v>227187</v>
      </c>
      <c r="O8" s="27">
        <v>92557</v>
      </c>
      <c r="P8" s="27">
        <v>182736</v>
      </c>
      <c r="Q8" s="27">
        <v>29599</v>
      </c>
      <c r="R8" s="27">
        <v>140156</v>
      </c>
      <c r="S8" s="27">
        <v>89487</v>
      </c>
      <c r="T8" s="27">
        <v>41693</v>
      </c>
      <c r="U8" s="27">
        <v>199803</v>
      </c>
      <c r="V8" s="27">
        <v>49293</v>
      </c>
      <c r="W8" s="27">
        <v>92786</v>
      </c>
      <c r="X8" s="27">
        <v>91183</v>
      </c>
      <c r="Y8" s="27">
        <v>120052</v>
      </c>
      <c r="Z8" s="29">
        <v>289164</v>
      </c>
      <c r="AA8" s="27">
        <v>178427</v>
      </c>
      <c r="AB8" s="28">
        <v>176504</v>
      </c>
      <c r="AC8" s="28">
        <v>69402</v>
      </c>
      <c r="AD8" s="28">
        <v>55872</v>
      </c>
      <c r="AE8" s="28">
        <v>42031</v>
      </c>
      <c r="AF8" s="28">
        <v>83517</v>
      </c>
      <c r="AG8" s="28">
        <v>216671</v>
      </c>
      <c r="AH8" s="28">
        <v>19172</v>
      </c>
      <c r="AI8" s="28">
        <v>125902</v>
      </c>
      <c r="AJ8" s="28">
        <v>211323</v>
      </c>
      <c r="AK8" s="28">
        <v>712687</v>
      </c>
      <c r="AL8" s="28">
        <v>567376</v>
      </c>
      <c r="AM8" s="28">
        <f>115438.51+218690.65</f>
        <v>334129.15999999997</v>
      </c>
      <c r="AN8" s="28">
        <v>414864</v>
      </c>
      <c r="AO8" s="28">
        <v>291054</v>
      </c>
      <c r="AP8" s="28">
        <v>588937</v>
      </c>
      <c r="AQ8" s="28">
        <v>202398</v>
      </c>
      <c r="AR8" s="28">
        <v>264753</v>
      </c>
      <c r="AS8" s="28">
        <v>521044</v>
      </c>
      <c r="AT8" s="28">
        <v>246792</v>
      </c>
    </row>
    <row r="9" spans="1:46" ht="38.25" x14ac:dyDescent="0.25">
      <c r="A9" s="25">
        <v>1200</v>
      </c>
      <c r="B9" s="26" t="s">
        <v>43</v>
      </c>
      <c r="C9" s="27">
        <v>107440</v>
      </c>
      <c r="D9" s="27">
        <v>14372</v>
      </c>
      <c r="E9" s="27">
        <v>61345</v>
      </c>
      <c r="F9" s="28">
        <v>36888</v>
      </c>
      <c r="G9" s="27">
        <v>46603</v>
      </c>
      <c r="H9" s="27">
        <v>33195</v>
      </c>
      <c r="I9" s="27">
        <v>49836</v>
      </c>
      <c r="J9" s="27">
        <v>30807</v>
      </c>
      <c r="K9" s="27">
        <v>58326</v>
      </c>
      <c r="L9" s="27">
        <v>47919</v>
      </c>
      <c r="M9" s="27">
        <v>9794</v>
      </c>
      <c r="N9" s="27">
        <v>65122</v>
      </c>
      <c r="O9" s="27">
        <v>26531</v>
      </c>
      <c r="P9" s="27">
        <v>61023</v>
      </c>
      <c r="Q9" s="27">
        <v>6983</v>
      </c>
      <c r="R9" s="27">
        <v>47212</v>
      </c>
      <c r="S9" s="27">
        <v>23419</v>
      </c>
      <c r="T9" s="27">
        <v>21432</v>
      </c>
      <c r="U9" s="27">
        <v>60097</v>
      </c>
      <c r="V9" s="27">
        <v>15612</v>
      </c>
      <c r="W9" s="27">
        <v>34075</v>
      </c>
      <c r="X9" s="27">
        <v>29176</v>
      </c>
      <c r="Y9" s="27">
        <v>36645</v>
      </c>
      <c r="Z9" s="27">
        <v>75056</v>
      </c>
      <c r="AA9" s="27">
        <v>60009</v>
      </c>
      <c r="AB9" s="28">
        <v>59888</v>
      </c>
      <c r="AC9" s="28">
        <v>20161</v>
      </c>
      <c r="AD9" s="28">
        <v>16230</v>
      </c>
      <c r="AE9" s="28">
        <v>14426</v>
      </c>
      <c r="AF9" s="28">
        <v>24688</v>
      </c>
      <c r="AG9" s="28">
        <v>66719</v>
      </c>
      <c r="AH9" s="28">
        <v>5759</v>
      </c>
      <c r="AI9" s="28">
        <v>36182</v>
      </c>
      <c r="AJ9" s="28">
        <v>64340</v>
      </c>
      <c r="AK9" s="28">
        <v>191661</v>
      </c>
      <c r="AL9" s="28">
        <v>154400</v>
      </c>
      <c r="AM9" s="28">
        <f>57609.8+37002.15</f>
        <v>94611.950000000012</v>
      </c>
      <c r="AN9" s="28">
        <v>115374</v>
      </c>
      <c r="AO9" s="28">
        <v>82098</v>
      </c>
      <c r="AP9" s="28">
        <v>158570</v>
      </c>
      <c r="AQ9" s="28">
        <v>59103</v>
      </c>
      <c r="AR9" s="28">
        <v>69442</v>
      </c>
      <c r="AS9" s="28">
        <v>138761</v>
      </c>
      <c r="AT9" s="28">
        <v>64615</v>
      </c>
    </row>
    <row r="10" spans="1:46" ht="25.5" x14ac:dyDescent="0.25">
      <c r="A10" s="25">
        <v>2100</v>
      </c>
      <c r="B10" s="26" t="s">
        <v>44</v>
      </c>
      <c r="C10" s="27">
        <v>66</v>
      </c>
      <c r="D10" s="27">
        <v>0</v>
      </c>
      <c r="E10" s="27">
        <v>30</v>
      </c>
      <c r="F10" s="28">
        <v>0</v>
      </c>
      <c r="G10" s="27">
        <v>744</v>
      </c>
      <c r="H10" s="27">
        <v>7</v>
      </c>
      <c r="I10" s="27">
        <v>0</v>
      </c>
      <c r="J10" s="27">
        <v>55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36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16</v>
      </c>
      <c r="AB10" s="28">
        <v>52</v>
      </c>
      <c r="AC10" s="28">
        <v>0</v>
      </c>
      <c r="AD10" s="28">
        <v>0</v>
      </c>
      <c r="AE10" s="28">
        <v>0</v>
      </c>
      <c r="AF10" s="28">
        <v>0</v>
      </c>
      <c r="AG10" s="28">
        <v>57</v>
      </c>
      <c r="AH10" s="28">
        <v>0</v>
      </c>
      <c r="AI10" s="28">
        <v>3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</row>
    <row r="11" spans="1:46" ht="25.5" x14ac:dyDescent="0.25">
      <c r="A11" s="25">
        <v>2200</v>
      </c>
      <c r="B11" s="26" t="s">
        <v>45</v>
      </c>
      <c r="C11" s="27">
        <v>143620</v>
      </c>
      <c r="D11" s="27">
        <v>3564</v>
      </c>
      <c r="E11" s="27">
        <v>220394</v>
      </c>
      <c r="F11" s="28">
        <f>48073-1369</f>
        <v>46704</v>
      </c>
      <c r="G11" s="27">
        <v>62835</v>
      </c>
      <c r="H11" s="27">
        <v>40262</v>
      </c>
      <c r="I11" s="27">
        <v>30654</v>
      </c>
      <c r="J11" s="27">
        <v>17982</v>
      </c>
      <c r="K11" s="27">
        <v>10301</v>
      </c>
      <c r="L11" s="27">
        <v>68610</v>
      </c>
      <c r="M11" s="27">
        <v>14022</v>
      </c>
      <c r="N11" s="27">
        <v>68727</v>
      </c>
      <c r="O11" s="27">
        <v>28000</v>
      </c>
      <c r="P11" s="27">
        <v>109858</v>
      </c>
      <c r="Q11" s="27">
        <v>746</v>
      </c>
      <c r="R11" s="27">
        <v>25406</v>
      </c>
      <c r="S11" s="27">
        <v>3102</v>
      </c>
      <c r="T11" s="27">
        <v>12031</v>
      </c>
      <c r="U11" s="27">
        <v>15270</v>
      </c>
      <c r="V11" s="27">
        <v>8967</v>
      </c>
      <c r="W11" s="27">
        <v>36604</v>
      </c>
      <c r="X11" s="27">
        <v>22657</v>
      </c>
      <c r="Y11" s="27">
        <v>80741</v>
      </c>
      <c r="Z11" s="27">
        <v>30708</v>
      </c>
      <c r="AA11" s="27">
        <v>45506</v>
      </c>
      <c r="AB11" s="28">
        <v>98007</v>
      </c>
      <c r="AC11" s="28">
        <v>6979</v>
      </c>
      <c r="AD11" s="28">
        <v>5618</v>
      </c>
      <c r="AE11" s="28">
        <v>15771</v>
      </c>
      <c r="AF11" s="28">
        <v>21736</v>
      </c>
      <c r="AG11" s="28">
        <v>105928</v>
      </c>
      <c r="AH11" s="28">
        <v>10479</v>
      </c>
      <c r="AI11" s="28">
        <v>77012</v>
      </c>
      <c r="AJ11" s="28">
        <v>31278</v>
      </c>
      <c r="AK11" s="28">
        <v>70777</v>
      </c>
      <c r="AL11" s="28">
        <v>55784</v>
      </c>
      <c r="AM11" s="28">
        <v>27166.07</v>
      </c>
      <c r="AN11" s="28">
        <v>34833</v>
      </c>
      <c r="AO11" s="28">
        <v>260660</v>
      </c>
      <c r="AP11" s="28">
        <v>70808</v>
      </c>
      <c r="AQ11" s="28">
        <v>22580</v>
      </c>
      <c r="AR11" s="28">
        <v>26006</v>
      </c>
      <c r="AS11" s="28">
        <v>28058</v>
      </c>
      <c r="AT11" s="28">
        <v>19562</v>
      </c>
    </row>
    <row r="12" spans="1:46" ht="76.5" x14ac:dyDescent="0.25">
      <c r="A12" s="25">
        <v>2300</v>
      </c>
      <c r="B12" s="26" t="s">
        <v>46</v>
      </c>
      <c r="C12" s="27">
        <v>80651</v>
      </c>
      <c r="D12" s="27">
        <v>927</v>
      </c>
      <c r="E12" s="27">
        <v>85152</v>
      </c>
      <c r="F12" s="28">
        <f>11732+31002</f>
        <v>42734</v>
      </c>
      <c r="G12" s="27">
        <f>18538+25015</f>
        <v>43553</v>
      </c>
      <c r="H12" s="27">
        <v>21448</v>
      </c>
      <c r="I12" s="27">
        <v>10425</v>
      </c>
      <c r="J12" s="27">
        <v>29146</v>
      </c>
      <c r="K12" s="27">
        <v>11409</v>
      </c>
      <c r="L12" s="27">
        <v>27955</v>
      </c>
      <c r="M12" s="27">
        <v>3113</v>
      </c>
      <c r="N12" s="28">
        <v>27927</v>
      </c>
      <c r="O12" s="28">
        <v>7199</v>
      </c>
      <c r="P12" s="27">
        <v>48973</v>
      </c>
      <c r="Q12" s="27">
        <v>13</v>
      </c>
      <c r="R12" s="27">
        <f>15518+12242</f>
        <v>27760</v>
      </c>
      <c r="S12" s="27">
        <v>2454</v>
      </c>
      <c r="T12" s="27">
        <f>4570+4981</f>
        <v>9551</v>
      </c>
      <c r="U12" s="27">
        <v>4541</v>
      </c>
      <c r="V12" s="27">
        <v>32975</v>
      </c>
      <c r="W12" s="27">
        <f>12297+8355</f>
        <v>20652</v>
      </c>
      <c r="X12" s="27">
        <v>8494</v>
      </c>
      <c r="Y12" s="27">
        <f>18745+16592</f>
        <v>35337</v>
      </c>
      <c r="Z12" s="27">
        <v>9586</v>
      </c>
      <c r="AA12" s="27">
        <v>79090</v>
      </c>
      <c r="AB12" s="28">
        <v>54190</v>
      </c>
      <c r="AC12" s="28">
        <v>17639</v>
      </c>
      <c r="AD12" s="28">
        <v>11358</v>
      </c>
      <c r="AE12" s="28">
        <v>19795</v>
      </c>
      <c r="AF12" s="28">
        <v>6266</v>
      </c>
      <c r="AG12" s="28">
        <v>37066</v>
      </c>
      <c r="AH12" s="28">
        <v>1193</v>
      </c>
      <c r="AI12" s="28">
        <v>1003</v>
      </c>
      <c r="AJ12" s="28">
        <v>14643</v>
      </c>
      <c r="AK12" s="28">
        <v>20689</v>
      </c>
      <c r="AL12" s="28">
        <v>17734</v>
      </c>
      <c r="AM12" s="28">
        <v>10971.59</v>
      </c>
      <c r="AN12" s="28">
        <v>8401</v>
      </c>
      <c r="AO12" s="28">
        <v>8302</v>
      </c>
      <c r="AP12" s="28">
        <v>13992</v>
      </c>
      <c r="AQ12" s="28">
        <v>8393</v>
      </c>
      <c r="AR12" s="28">
        <v>9157</v>
      </c>
      <c r="AS12" s="28">
        <v>10142</v>
      </c>
      <c r="AT12" s="28">
        <v>6871</v>
      </c>
    </row>
    <row r="13" spans="1:46" x14ac:dyDescent="0.25">
      <c r="A13" s="25">
        <v>2400</v>
      </c>
      <c r="B13" s="26" t="s">
        <v>47</v>
      </c>
      <c r="C13" s="27">
        <v>788</v>
      </c>
      <c r="D13" s="27">
        <v>0</v>
      </c>
      <c r="E13" s="27">
        <v>144</v>
      </c>
      <c r="F13" s="30">
        <v>359</v>
      </c>
      <c r="G13" s="27">
        <v>0</v>
      </c>
      <c r="H13" s="27">
        <v>133</v>
      </c>
      <c r="I13" s="27">
        <v>0</v>
      </c>
      <c r="J13" s="27">
        <v>291</v>
      </c>
      <c r="K13" s="27">
        <v>0</v>
      </c>
      <c r="L13" s="27">
        <v>335</v>
      </c>
      <c r="M13" s="27">
        <v>0</v>
      </c>
      <c r="N13" s="27">
        <v>228</v>
      </c>
      <c r="O13" s="27">
        <v>0</v>
      </c>
      <c r="P13" s="27">
        <v>145</v>
      </c>
      <c r="Q13" s="27">
        <v>0</v>
      </c>
      <c r="R13" s="27">
        <v>0</v>
      </c>
      <c r="S13" s="27">
        <v>0</v>
      </c>
      <c r="T13" s="27">
        <v>145</v>
      </c>
      <c r="U13" s="27">
        <v>0</v>
      </c>
      <c r="V13" s="27">
        <v>144</v>
      </c>
      <c r="W13" s="27">
        <v>0</v>
      </c>
      <c r="X13" s="27">
        <v>0</v>
      </c>
      <c r="Y13" s="27">
        <v>270</v>
      </c>
      <c r="Z13" s="27">
        <v>0</v>
      </c>
      <c r="AA13" s="27">
        <v>192</v>
      </c>
      <c r="AB13" s="28">
        <v>370</v>
      </c>
      <c r="AC13" s="28">
        <v>0</v>
      </c>
      <c r="AD13" s="28">
        <v>0</v>
      </c>
      <c r="AE13" s="28">
        <v>46</v>
      </c>
      <c r="AF13" s="28">
        <v>21</v>
      </c>
      <c r="AG13" s="28">
        <v>178</v>
      </c>
      <c r="AH13" s="28">
        <v>10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</row>
    <row r="14" spans="1:46" x14ac:dyDescent="0.25">
      <c r="A14" s="25">
        <v>5233</v>
      </c>
      <c r="B14" s="26" t="s">
        <v>48</v>
      </c>
      <c r="C14" s="27">
        <v>5700</v>
      </c>
      <c r="D14" s="27">
        <v>0</v>
      </c>
      <c r="E14" s="27">
        <v>14144</v>
      </c>
      <c r="F14" s="30">
        <v>3614</v>
      </c>
      <c r="G14" s="27">
        <v>6642</v>
      </c>
      <c r="H14" s="27">
        <v>994</v>
      </c>
      <c r="I14" s="27">
        <v>0</v>
      </c>
      <c r="J14" s="27">
        <v>568</v>
      </c>
      <c r="K14" s="27">
        <v>0</v>
      </c>
      <c r="L14" s="27">
        <v>3064</v>
      </c>
      <c r="M14" s="27">
        <v>0</v>
      </c>
      <c r="N14" s="27">
        <v>2641</v>
      </c>
      <c r="O14" s="27">
        <v>0</v>
      </c>
      <c r="P14" s="27">
        <v>326</v>
      </c>
      <c r="Q14" s="27">
        <v>0</v>
      </c>
      <c r="R14" s="27">
        <v>4063</v>
      </c>
      <c r="S14" s="27">
        <v>0</v>
      </c>
      <c r="T14" s="27">
        <v>804</v>
      </c>
      <c r="U14" s="27">
        <v>0</v>
      </c>
      <c r="V14" s="27">
        <v>36</v>
      </c>
      <c r="W14" s="27">
        <v>1364</v>
      </c>
      <c r="X14" s="27">
        <v>0</v>
      </c>
      <c r="Y14" s="27">
        <v>4032</v>
      </c>
      <c r="Z14" s="27">
        <v>0</v>
      </c>
      <c r="AA14" s="27">
        <v>1217</v>
      </c>
      <c r="AB14" s="28">
        <v>6797</v>
      </c>
      <c r="AC14" s="28">
        <v>275</v>
      </c>
      <c r="AD14" s="28">
        <v>221</v>
      </c>
      <c r="AE14" s="28">
        <v>37</v>
      </c>
      <c r="AF14" s="28">
        <v>17</v>
      </c>
      <c r="AG14" s="28">
        <v>1370</v>
      </c>
      <c r="AH14" s="28">
        <v>76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</row>
    <row r="15" spans="1:46" x14ac:dyDescent="0.25">
      <c r="A15" s="31"/>
      <c r="B15" s="32" t="s">
        <v>49</v>
      </c>
      <c r="C15" s="33">
        <f t="shared" ref="C15:AT15" si="0">SUM(C8:C14)</f>
        <v>662437</v>
      </c>
      <c r="D15" s="33">
        <f t="shared" si="0"/>
        <v>79787</v>
      </c>
      <c r="E15" s="33">
        <f t="shared" si="0"/>
        <v>538268</v>
      </c>
      <c r="F15" s="33">
        <f t="shared" si="0"/>
        <v>236415</v>
      </c>
      <c r="G15" s="33">
        <f t="shared" si="0"/>
        <v>294213</v>
      </c>
      <c r="H15" s="33">
        <f t="shared" si="0"/>
        <v>187041</v>
      </c>
      <c r="I15" s="33">
        <f t="shared" si="0"/>
        <v>255544</v>
      </c>
      <c r="J15" s="33">
        <f t="shared" si="0"/>
        <v>174913</v>
      </c>
      <c r="K15" s="33">
        <f t="shared" si="0"/>
        <v>287064</v>
      </c>
      <c r="L15" s="33">
        <f t="shared" si="0"/>
        <v>299872</v>
      </c>
      <c r="M15" s="33">
        <f t="shared" si="0"/>
        <v>57992</v>
      </c>
      <c r="N15" s="33">
        <f t="shared" si="0"/>
        <v>391832</v>
      </c>
      <c r="O15" s="33">
        <f t="shared" si="0"/>
        <v>154287</v>
      </c>
      <c r="P15" s="33">
        <f t="shared" si="0"/>
        <v>403061</v>
      </c>
      <c r="Q15" s="33">
        <f t="shared" si="0"/>
        <v>37341</v>
      </c>
      <c r="R15" s="33">
        <f t="shared" si="0"/>
        <v>244633</v>
      </c>
      <c r="S15" s="33">
        <f t="shared" si="0"/>
        <v>118462</v>
      </c>
      <c r="T15" s="33">
        <f t="shared" si="0"/>
        <v>85656</v>
      </c>
      <c r="U15" s="33">
        <f t="shared" si="0"/>
        <v>279711</v>
      </c>
      <c r="V15" s="33">
        <f t="shared" si="0"/>
        <v>107027</v>
      </c>
      <c r="W15" s="33">
        <f t="shared" si="0"/>
        <v>185481</v>
      </c>
      <c r="X15" s="33">
        <f t="shared" si="0"/>
        <v>151510</v>
      </c>
      <c r="Y15" s="33">
        <f t="shared" si="0"/>
        <v>277077</v>
      </c>
      <c r="Z15" s="33">
        <f t="shared" si="0"/>
        <v>404514</v>
      </c>
      <c r="AA15" s="33">
        <f t="shared" si="0"/>
        <v>364457</v>
      </c>
      <c r="AB15" s="33">
        <f t="shared" si="0"/>
        <v>395808</v>
      </c>
      <c r="AC15" s="33">
        <f t="shared" si="0"/>
        <v>114456</v>
      </c>
      <c r="AD15" s="33">
        <f t="shared" si="0"/>
        <v>89299</v>
      </c>
      <c r="AE15" s="33">
        <f t="shared" si="0"/>
        <v>92106</v>
      </c>
      <c r="AF15" s="33">
        <f t="shared" si="0"/>
        <v>136245</v>
      </c>
      <c r="AG15" s="33">
        <f t="shared" si="0"/>
        <v>427989</v>
      </c>
      <c r="AH15" s="33">
        <f t="shared" si="0"/>
        <v>36689</v>
      </c>
      <c r="AI15" s="33">
        <f t="shared" si="0"/>
        <v>240102</v>
      </c>
      <c r="AJ15" s="33">
        <f t="shared" si="0"/>
        <v>321584</v>
      </c>
      <c r="AK15" s="33">
        <f t="shared" si="0"/>
        <v>995814</v>
      </c>
      <c r="AL15" s="33">
        <f t="shared" si="0"/>
        <v>795294</v>
      </c>
      <c r="AM15" s="33">
        <f t="shared" si="0"/>
        <v>466878.77</v>
      </c>
      <c r="AN15" s="33">
        <f t="shared" si="0"/>
        <v>573472</v>
      </c>
      <c r="AO15" s="33">
        <f t="shared" si="0"/>
        <v>642114</v>
      </c>
      <c r="AP15" s="33">
        <f t="shared" si="0"/>
        <v>832307</v>
      </c>
      <c r="AQ15" s="33">
        <f t="shared" si="0"/>
        <v>292474</v>
      </c>
      <c r="AR15" s="33">
        <f t="shared" si="0"/>
        <v>369358</v>
      </c>
      <c r="AS15" s="33">
        <f t="shared" si="0"/>
        <v>698005</v>
      </c>
      <c r="AT15" s="33">
        <f t="shared" si="0"/>
        <v>337840</v>
      </c>
    </row>
    <row r="16" spans="1:46" x14ac:dyDescent="0.25">
      <c r="A16" s="34"/>
      <c r="B16" s="35" t="s">
        <v>50</v>
      </c>
      <c r="C16" s="36">
        <v>746</v>
      </c>
      <c r="D16" s="36">
        <v>17</v>
      </c>
      <c r="E16" s="36">
        <v>934</v>
      </c>
      <c r="F16" s="36">
        <v>280</v>
      </c>
      <c r="G16" s="36">
        <v>393</v>
      </c>
      <c r="H16" s="36">
        <v>87</v>
      </c>
      <c r="I16" s="36">
        <v>61</v>
      </c>
      <c r="J16" s="36">
        <v>105</v>
      </c>
      <c r="K16" s="36">
        <v>54</v>
      </c>
      <c r="L16" s="36">
        <v>121</v>
      </c>
      <c r="M16" s="36">
        <v>30</v>
      </c>
      <c r="N16" s="36">
        <v>184</v>
      </c>
      <c r="O16" s="36">
        <v>68</v>
      </c>
      <c r="P16" s="36">
        <v>431</v>
      </c>
      <c r="Q16" s="36">
        <v>6</v>
      </c>
      <c r="R16" s="36">
        <v>188</v>
      </c>
      <c r="S16" s="36">
        <v>18</v>
      </c>
      <c r="T16" s="36">
        <v>47</v>
      </c>
      <c r="U16" s="36">
        <v>49</v>
      </c>
      <c r="V16" s="36">
        <v>88</v>
      </c>
      <c r="W16" s="36">
        <v>164</v>
      </c>
      <c r="X16" s="36">
        <v>92</v>
      </c>
      <c r="Y16" s="36">
        <v>168</v>
      </c>
      <c r="Z16" s="36">
        <v>78</v>
      </c>
      <c r="AA16" s="36">
        <v>222</v>
      </c>
      <c r="AB16" s="37">
        <v>413</v>
      </c>
      <c r="AC16" s="37">
        <v>24</v>
      </c>
      <c r="AD16" s="37">
        <v>21</v>
      </c>
      <c r="AE16" s="37">
        <v>79</v>
      </c>
      <c r="AF16" s="37">
        <v>32</v>
      </c>
      <c r="AG16" s="37">
        <v>220</v>
      </c>
      <c r="AH16" s="37">
        <v>16</v>
      </c>
      <c r="AI16" s="37">
        <v>24</v>
      </c>
      <c r="AJ16" s="37">
        <v>36</v>
      </c>
      <c r="AK16" s="37">
        <v>262</v>
      </c>
      <c r="AL16" s="37">
        <v>185</v>
      </c>
      <c r="AM16" s="37">
        <v>104</v>
      </c>
      <c r="AN16" s="37">
        <v>113</v>
      </c>
      <c r="AO16" s="37">
        <v>136</v>
      </c>
      <c r="AP16" s="37">
        <v>159</v>
      </c>
      <c r="AQ16" s="37">
        <v>75</v>
      </c>
      <c r="AR16" s="37">
        <v>78</v>
      </c>
      <c r="AS16" s="37">
        <v>179</v>
      </c>
      <c r="AT16" s="37">
        <v>94</v>
      </c>
    </row>
    <row r="17" spans="1:46" x14ac:dyDescent="0.25">
      <c r="A17" s="31"/>
      <c r="B17" s="32" t="s">
        <v>51</v>
      </c>
      <c r="C17" s="38">
        <f t="shared" ref="C17:AT17" si="1">C15/C16</f>
        <v>887.98525469168897</v>
      </c>
      <c r="D17" s="38">
        <f t="shared" si="1"/>
        <v>4693.3529411764703</v>
      </c>
      <c r="E17" s="38">
        <f t="shared" si="1"/>
        <v>576.30406852248393</v>
      </c>
      <c r="F17" s="38">
        <f t="shared" si="1"/>
        <v>844.33928571428567</v>
      </c>
      <c r="G17" s="38">
        <f t="shared" si="1"/>
        <v>748.63358778625957</v>
      </c>
      <c r="H17" s="38">
        <f t="shared" si="1"/>
        <v>2149.8965517241381</v>
      </c>
      <c r="I17" s="38">
        <f t="shared" si="1"/>
        <v>4189.2459016393441</v>
      </c>
      <c r="J17" s="38">
        <f t="shared" si="1"/>
        <v>1665.8380952380953</v>
      </c>
      <c r="K17" s="38">
        <f t="shared" si="1"/>
        <v>5316</v>
      </c>
      <c r="L17" s="38">
        <f t="shared" si="1"/>
        <v>2478.2809917355371</v>
      </c>
      <c r="M17" s="38">
        <f t="shared" si="1"/>
        <v>1933.0666666666666</v>
      </c>
      <c r="N17" s="38">
        <f t="shared" si="1"/>
        <v>2129.521739130435</v>
      </c>
      <c r="O17" s="38">
        <f t="shared" si="1"/>
        <v>2268.9264705882351</v>
      </c>
      <c r="P17" s="38">
        <f t="shared" si="1"/>
        <v>935.17633410672852</v>
      </c>
      <c r="Q17" s="38">
        <f t="shared" si="1"/>
        <v>6223.5</v>
      </c>
      <c r="R17" s="38">
        <f t="shared" si="1"/>
        <v>1301.2393617021276</v>
      </c>
      <c r="S17" s="38">
        <f t="shared" si="1"/>
        <v>6581.2222222222226</v>
      </c>
      <c r="T17" s="38">
        <f t="shared" si="1"/>
        <v>1822.4680851063829</v>
      </c>
      <c r="U17" s="38">
        <f t="shared" si="1"/>
        <v>5708.3877551020405</v>
      </c>
      <c r="V17" s="38">
        <f t="shared" si="1"/>
        <v>1216.215909090909</v>
      </c>
      <c r="W17" s="38">
        <f t="shared" si="1"/>
        <v>1130.9817073170732</v>
      </c>
      <c r="X17" s="38">
        <f t="shared" si="1"/>
        <v>1646.8478260869565</v>
      </c>
      <c r="Y17" s="38">
        <f t="shared" si="1"/>
        <v>1649.2678571428571</v>
      </c>
      <c r="Z17" s="38">
        <f t="shared" si="1"/>
        <v>5186.0769230769229</v>
      </c>
      <c r="AA17" s="38">
        <f t="shared" si="1"/>
        <v>1641.6981981981983</v>
      </c>
      <c r="AB17" s="38">
        <f t="shared" si="1"/>
        <v>958.37288135593224</v>
      </c>
      <c r="AC17" s="38">
        <f t="shared" si="1"/>
        <v>4769</v>
      </c>
      <c r="AD17" s="38">
        <f t="shared" si="1"/>
        <v>4252.333333333333</v>
      </c>
      <c r="AE17" s="38">
        <f t="shared" si="1"/>
        <v>1165.8987341772151</v>
      </c>
      <c r="AF17" s="38">
        <f t="shared" si="1"/>
        <v>4257.65625</v>
      </c>
      <c r="AG17" s="38">
        <f t="shared" si="1"/>
        <v>1945.4045454545455</v>
      </c>
      <c r="AH17" s="38">
        <f t="shared" si="1"/>
        <v>2293.0625</v>
      </c>
      <c r="AI17" s="38">
        <f t="shared" si="1"/>
        <v>10004.25</v>
      </c>
      <c r="AJ17" s="38">
        <f t="shared" si="1"/>
        <v>8932.8888888888887</v>
      </c>
      <c r="AK17" s="38">
        <f t="shared" si="1"/>
        <v>3800.8167938931297</v>
      </c>
      <c r="AL17" s="38">
        <f t="shared" si="1"/>
        <v>4298.8864864864863</v>
      </c>
      <c r="AM17" s="38">
        <f t="shared" si="1"/>
        <v>4489.2189423076925</v>
      </c>
      <c r="AN17" s="38">
        <f t="shared" si="1"/>
        <v>5074.9734513274334</v>
      </c>
      <c r="AO17" s="38">
        <f t="shared" si="1"/>
        <v>4721.4264705882351</v>
      </c>
      <c r="AP17" s="38">
        <f t="shared" si="1"/>
        <v>5234.635220125786</v>
      </c>
      <c r="AQ17" s="38">
        <f t="shared" si="1"/>
        <v>3899.6533333333332</v>
      </c>
      <c r="AR17" s="38">
        <f t="shared" si="1"/>
        <v>4735.3589743589746</v>
      </c>
      <c r="AS17" s="38">
        <f t="shared" si="1"/>
        <v>3899.4692737430169</v>
      </c>
      <c r="AT17" s="38">
        <f t="shared" si="1"/>
        <v>3594.0425531914893</v>
      </c>
    </row>
    <row r="18" spans="1:46" x14ac:dyDescent="0.25">
      <c r="A18" s="39" t="s">
        <v>52</v>
      </c>
      <c r="B18" s="40"/>
      <c r="C18" s="41">
        <f t="shared" ref="C18:AT18" si="2">C17/12</f>
        <v>73.998771224307418</v>
      </c>
      <c r="D18" s="41">
        <f t="shared" si="2"/>
        <v>391.11274509803917</v>
      </c>
      <c r="E18" s="41">
        <f t="shared" si="2"/>
        <v>48.025339043540328</v>
      </c>
      <c r="F18" s="41">
        <f t="shared" si="2"/>
        <v>70.361607142857139</v>
      </c>
      <c r="G18" s="41">
        <f t="shared" si="2"/>
        <v>62.386132315521628</v>
      </c>
      <c r="H18" s="41">
        <f t="shared" si="2"/>
        <v>179.15804597701151</v>
      </c>
      <c r="I18" s="41">
        <f t="shared" si="2"/>
        <v>349.10382513661199</v>
      </c>
      <c r="J18" s="41">
        <f t="shared" si="2"/>
        <v>138.81984126984128</v>
      </c>
      <c r="K18" s="41">
        <f t="shared" si="2"/>
        <v>443</v>
      </c>
      <c r="L18" s="41">
        <f t="shared" si="2"/>
        <v>206.52341597796143</v>
      </c>
      <c r="M18" s="41">
        <f t="shared" si="2"/>
        <v>161.08888888888887</v>
      </c>
      <c r="N18" s="41">
        <f t="shared" si="2"/>
        <v>177.46014492753625</v>
      </c>
      <c r="O18" s="41">
        <f t="shared" si="2"/>
        <v>189.07720588235293</v>
      </c>
      <c r="P18" s="41">
        <f t="shared" si="2"/>
        <v>77.93136117556071</v>
      </c>
      <c r="Q18" s="41">
        <f t="shared" si="2"/>
        <v>518.625</v>
      </c>
      <c r="R18" s="41">
        <f t="shared" si="2"/>
        <v>108.4366134751773</v>
      </c>
      <c r="S18" s="41">
        <f t="shared" si="2"/>
        <v>548.43518518518522</v>
      </c>
      <c r="T18" s="41">
        <f t="shared" si="2"/>
        <v>151.87234042553192</v>
      </c>
      <c r="U18" s="41">
        <f t="shared" si="2"/>
        <v>475.69897959183669</v>
      </c>
      <c r="V18" s="41">
        <f t="shared" si="2"/>
        <v>101.35132575757575</v>
      </c>
      <c r="W18" s="41">
        <f t="shared" si="2"/>
        <v>94.248475609756099</v>
      </c>
      <c r="X18" s="41">
        <f t="shared" si="2"/>
        <v>137.23731884057972</v>
      </c>
      <c r="Y18" s="41">
        <f t="shared" si="2"/>
        <v>137.4389880952381</v>
      </c>
      <c r="Z18" s="41">
        <f t="shared" si="2"/>
        <v>432.17307692307691</v>
      </c>
      <c r="AA18" s="41">
        <f t="shared" si="2"/>
        <v>136.80818318318319</v>
      </c>
      <c r="AB18" s="41">
        <f t="shared" si="2"/>
        <v>79.864406779661024</v>
      </c>
      <c r="AC18" s="41">
        <f t="shared" si="2"/>
        <v>397.41666666666669</v>
      </c>
      <c r="AD18" s="41">
        <f t="shared" si="2"/>
        <v>354.36111111111109</v>
      </c>
      <c r="AE18" s="41">
        <f t="shared" si="2"/>
        <v>97.158227848101262</v>
      </c>
      <c r="AF18" s="41">
        <f t="shared" si="2"/>
        <v>354.8046875</v>
      </c>
      <c r="AG18" s="41">
        <f t="shared" si="2"/>
        <v>162.11704545454546</v>
      </c>
      <c r="AH18" s="41">
        <f t="shared" si="2"/>
        <v>191.08854166666666</v>
      </c>
      <c r="AI18" s="41">
        <f t="shared" si="2"/>
        <v>833.6875</v>
      </c>
      <c r="AJ18" s="41">
        <f t="shared" si="2"/>
        <v>744.40740740740739</v>
      </c>
      <c r="AK18" s="41">
        <f t="shared" si="2"/>
        <v>316.73473282442745</v>
      </c>
      <c r="AL18" s="41">
        <f t="shared" si="2"/>
        <v>358.24054054054051</v>
      </c>
      <c r="AM18" s="41">
        <f t="shared" si="2"/>
        <v>374.10157852564106</v>
      </c>
      <c r="AN18" s="41">
        <f t="shared" si="2"/>
        <v>422.9144542772861</v>
      </c>
      <c r="AO18" s="41">
        <f t="shared" si="2"/>
        <v>393.45220588235293</v>
      </c>
      <c r="AP18" s="41">
        <f t="shared" si="2"/>
        <v>436.21960167714883</v>
      </c>
      <c r="AQ18" s="41">
        <f t="shared" si="2"/>
        <v>324.9711111111111</v>
      </c>
      <c r="AR18" s="41">
        <f t="shared" si="2"/>
        <v>394.61324786324786</v>
      </c>
      <c r="AS18" s="41">
        <f t="shared" si="2"/>
        <v>324.95577281191805</v>
      </c>
      <c r="AT18" s="41">
        <f t="shared" si="2"/>
        <v>299.50354609929076</v>
      </c>
    </row>
    <row r="19" spans="1:46" x14ac:dyDescent="0.25">
      <c r="AJ19" s="5"/>
    </row>
    <row r="20" spans="1:46" x14ac:dyDescent="0.25">
      <c r="AJ20" s="5"/>
    </row>
    <row r="21" spans="1:46" ht="15.75" x14ac:dyDescent="0.25">
      <c r="A21" s="8" t="s">
        <v>53</v>
      </c>
      <c r="B21" s="9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mergeCells count="34">
    <mergeCell ref="AP6:AP7"/>
    <mergeCell ref="AQ6:AQ7"/>
    <mergeCell ref="AR6:AR7"/>
    <mergeCell ref="AS6:AS7"/>
    <mergeCell ref="AT6:AT7"/>
    <mergeCell ref="A18:B18"/>
    <mergeCell ref="AJ6:AJ7"/>
    <mergeCell ref="AK6:AK7"/>
    <mergeCell ref="AL6:AL7"/>
    <mergeCell ref="AM6:AM7"/>
    <mergeCell ref="AN6:AN7"/>
    <mergeCell ref="AO6:AO7"/>
    <mergeCell ref="Y6:Z6"/>
    <mergeCell ref="AA6:AA7"/>
    <mergeCell ref="AB6:AB7"/>
    <mergeCell ref="AC6:AD6"/>
    <mergeCell ref="AE6:AF6"/>
    <mergeCell ref="AG6:AI6"/>
    <mergeCell ref="N6:O6"/>
    <mergeCell ref="P6:Q6"/>
    <mergeCell ref="R6:S6"/>
    <mergeCell ref="T6:U6"/>
    <mergeCell ref="V6:V7"/>
    <mergeCell ref="W6:X6"/>
    <mergeCell ref="A5:A7"/>
    <mergeCell ref="B5:B7"/>
    <mergeCell ref="C5:AT5"/>
    <mergeCell ref="C6:D6"/>
    <mergeCell ref="E6:E7"/>
    <mergeCell ref="F6:F7"/>
    <mergeCell ref="G6:G7"/>
    <mergeCell ref="H6:I6"/>
    <mergeCell ref="J6:K6"/>
    <mergeCell ref="L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Tamara.Valuka</dc:creator>
  <cp:lastModifiedBy>Tamara.Valuka</cp:lastModifiedBy>
  <cp:lastPrinted>2025-09-22T06:12:59Z</cp:lastPrinted>
  <dcterms:created xsi:type="dcterms:W3CDTF">2025-09-22T06:08:01Z</dcterms:created>
  <dcterms:modified xsi:type="dcterms:W3CDTF">2025-09-22T06:18:42Z</dcterms:modified>
</cp:coreProperties>
</file>